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95" documentId="13_ncr:1_{F6CB121F-512D-4AA6-A0C1-0FB36C537598}" xr6:coauthVersionLast="47" xr6:coauthVersionMax="47" xr10:uidLastSave="{1A14D4B5-DC09-4BFE-AD0E-E76DE8F6F96D}"/>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<sst xmlns="http://schemas.openxmlformats.org/spreadsheetml/2006/main" count="179037" uniqueCount="39110">
  <si>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</si>
  <si>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</si>
  <si>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</si>
  <si>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</si>
  <si>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</si>
  <si>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</si>
  <si>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</si>
  <si>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</si>
  <si>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</si>
  <si>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</si>
  <si>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</si>
  <si>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</si>
  <si>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</si>
  <si>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</si>
  <si>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</si>
  <si>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</si>
  <si>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</si>
  <si>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</si>
  <si>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</si>
  <si>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</si>
  <si>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</si>
  <si>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</si>
  <si>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</si>
  <si>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</si>
  <si>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</si>
  <si>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</si>
  <si>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</si>
  <si>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</si>
  <si>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</si>
  <si>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</si>
  <si>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</si>
  <si>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</si>
  <si>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</si>
  <si>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</si>
  <si>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</si>
  <si>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</si>
  <si>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</si>
  <si>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</si>
  <si>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</si>
  <si>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</si>
  <si>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</si>
  <si>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</si>
  <si>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</si>
  <si>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</si>
  <si>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</si>
  <si>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</si>
  <si>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</si>
  <si>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</si>
  <si>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</si>
  <si>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</si>
  <si>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</si>
  <si>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</si>
  <si>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</si>
  <si>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</si>
  <si>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</si>
  <si>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</si>
  <si>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</si>
  <si>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</si>
  <si>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</si>
  <si>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</si>
  <si>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</si>
  <si>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</si>
  <si>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</si>
  <si>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</si>
  <si>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</si>
  <si>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</si>
  <si>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</si>
  <si>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</si>
  <si>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</si>
  <si>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</si>
  <si>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</si>
  <si>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</si>
  <si>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</si>
  <si>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</si>
  <si>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</si>
  <si>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</si>
  <si>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</si>
  <si>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</si>
  <si>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</si>
  <si>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</si>
  <si>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</si>
  <si>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</si>
  <si>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</si>
  <si>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</si>
  <si>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</si>
  <si>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</si>
  <si>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</si>
  <si>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</si>
  <si>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</si>
  <si>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</si>
  <si>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</si>
  <si>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</si>
  <si>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</si>
  <si>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</si>
  <si>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</si>
  <si>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</si>
  <si>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</si>
  <si>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</si>
  <si>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</si>
  <si>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</si>
  <si>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</si>
  <si>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</si>
  <si>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</si>
  <si>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</si>
  <si>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</si>
  <si>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</si>
  <si>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</si>
  <si>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</si>
  <si>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</si>
  <si>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</si>
  <si>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</si>
  <si>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</si>
  <si>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</si>
  <si>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</si>
  <si>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</si>
  <si>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</si>
  <si>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</si>
  <si>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</si>
  <si>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</si>
  <si>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</si>
  <si>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</si>
  <si>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</si>
  <si>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</si>
  <si>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</si>
  <si>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</si>
  <si>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</si>
  <si>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</si>
  <si>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</si>
  <si>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</si>
  <si>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</si>
  <si>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</si>
  <si>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</si>
  <si>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</si>
  <si>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</si>
  <si>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</si>
  <si>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</si>
  <si>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</si>
  <si>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</si>
  <si>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</si>
  <si>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</si>
  <si>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</si>
  <si>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</si>
  <si>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</si>
  <si>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</si>
  <si>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</si>
  <si>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</si>
  <si>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</si>
  <si>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</si>
  <si>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</si>
  <si>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</si>
  <si>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</si>
  <si>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</si>
  <si>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</si>
  <si>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</si>
  <si>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</si>
  <si>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</si>
  <si>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</si>
  <si>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</si>
  <si>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</si>
  <si>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</si>
  <si>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</si>
  <si>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</si>
  <si>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</si>
  <si>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</si>
  <si>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</si>
  <si>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</si>
  <si>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</si>
  <si>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</si>
  <si>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</si>
  <si>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</si>
  <si>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</si>
  <si>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</si>
  <si>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</si>
  <si>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</si>
  <si>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</si>
  <si>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</si>
  <si>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</si>
  <si>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</si>
  <si>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</si>
  <si>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</si>
  <si>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</si>
  <si>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</si>
  <si>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</si>
  <si>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</si>
  <si>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</si>
  <si>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</si>
  <si>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</si>
  <si>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</si>
  <si>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</si>
  <si>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</si>
  <si>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</si>
  <si>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</si>
  <si>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</si>
  <si>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</si>
  <si>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</si>
  <si>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</si>
  <si>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</si>
  <si>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</si>
  <si>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</si>
  <si>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</si>
  <si>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</si>
  <si>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</si>
  <si>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</si>
  <si>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</si>
  <si>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</si>
  <si>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</si>
  <si>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</si>
  <si>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</si>
  <si>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</si>
  <si>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</si>
  <si>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</si>
  <si>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</si>
  <si>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</si>
  <si>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</si>
  <si>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</si>
  <si>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</si>
  <si>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</si>
  <si>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</si>
  <si>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</si>
  <si>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</si>
  <si>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</si>
  <si>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</si>
  <si>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</si>
  <si>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</si>
  <si>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</si>
  <si>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</si>
  <si>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</si>
  <si>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</si>
  <si>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</si>
  <si>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</si>
  <si>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</si>
  <si>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</si>
  <si>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</si>
  <si>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</si>
  <si>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</si>
  <si>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</si>
  <si>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</si>
  <si>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</si>
  <si>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</si>
  <si>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</si>
  <si>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</si>
  <si>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</si>
  <si>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</si>
  <si>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</si>
  <si>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</si>
  <si>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</si>
  <si>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</si>
  <si>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</si>
  <si>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</si>
  <si>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</si>
  <si>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</si>
  <si>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</si>
  <si>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</si>
  <si>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</si>
  <si>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</si>
  <si>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</si>
  <si>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</si>
  <si>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</si>
  <si>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</si>
  <si>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</si>
  <si>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</si>
  <si>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</si>
  <si>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</si>
  <si>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</si>
  <si>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</si>
  <si>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</si>
  <si>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</si>
  <si>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</si>
  <si>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</si>
  <si>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</si>
  <si>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</si>
  <si>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</si>
  <si>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</si>
  <si>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</si>
  <si>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</si>
  <si>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</si>
  <si>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</si>
  <si>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</si>
  <si>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</si>
  <si>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</si>
  <si>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</si>
  <si>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</si>
  <si>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</si>
  <si>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</si>
  <si>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</si>
  <si>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</si>
  <si>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</si>
  <si>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</si>
  <si>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</si>
  <si>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</si>
  <si>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</si>
  <si>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</si>
  <si>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</si>
  <si>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</si>
  <si>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</si>
  <si>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</si>
  <si>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</si>
  <si>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</si>
  <si>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</si>
  <si>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</si>
  <si>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</si>
  <si>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</si>
  <si>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</si>
  <si>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</si>
  <si>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</si>
  <si>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</si>
  <si>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</si>
  <si>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</si>
  <si>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</si>
  <si>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</si>
  <si>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</si>
  <si>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</si>
  <si>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</si>
  <si>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</si>
  <si>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</si>
  <si>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</si>
  <si>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</si>
  <si>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</si>
  <si>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</si>
  <si>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</si>
  <si>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</si>
  <si>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</si>
  <si>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</si>
  <si>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</si>
  <si>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</si>
  <si>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</si>
  <si>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</si>
  <si>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</si>
  <si>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</si>
  <si>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</si>
  <si>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</si>
  <si>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</si>
  <si>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</si>
  <si>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</si>
  <si>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</si>
  <si>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</si>
  <si>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</si>
  <si>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</si>
  <si>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</si>
  <si>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</si>
  <si>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</si>
  <si>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</si>
  <si>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</si>
  <si>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</si>
  <si>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</si>
  <si>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</si>
  <si>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</si>
  <si>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</si>
  <si>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</si>
  <si>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</si>
  <si>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</si>
  <si>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</si>
  <si>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</si>
  <si>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</si>
  <si>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</si>
  <si>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</si>
  <si>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</si>
  <si>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</si>
  <si>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</si>
  <si>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</si>
  <si>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</si>
  <si>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</si>
  <si>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</si>
  <si>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</si>
  <si>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</si>
  <si>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</si>
  <si>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</si>
  <si>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</si>
  <si>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</si>
  <si>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</si>
  <si>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</si>
  <si>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</si>
  <si>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</si>
  <si>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</si>
  <si>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</si>
  <si>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</si>
  <si>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</si>
  <si>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</si>
  <si>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</si>
  <si>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</si>
  <si>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</si>
  <si>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</si>
  <si>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</si>
  <si>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</si>
  <si>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</si>
  <si>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</si>
  <si>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</si>
  <si>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</si>
  <si>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</si>
  <si>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</si>
  <si>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</si>
  <si>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</si>
  <si>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</si>
  <si>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</si>
  <si>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</si>
  <si>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</si>
  <si>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</si>
  <si>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</si>
  <si>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</si>
  <si>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</si>
  <si>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</si>
  <si>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</si>
  <si>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</si>
  <si>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</si>
  <si>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</si>
  <si>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</si>
  <si>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</si>
  <si>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</si>
  <si>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</si>
  <si>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</si>
  <si>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</si>
  <si>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</si>
  <si>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</si>
  <si>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</si>
  <si>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</si>
  <si>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</si>
  <si>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</si>
  <si>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</si>
  <si>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</si>
  <si>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</si>
  <si>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</si>
  <si>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</si>
  <si>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</si>
  <si>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</si>
  <si>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</si>
  <si>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</si>
  <si>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</si>
  <si>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</si>
  <si>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</si>
  <si>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</si>
  <si>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</si>
  <si>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</si>
  <si>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</si>
  <si>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</si>
  <si>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</si>
  <si>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</si>
  <si>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</si>
  <si>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</si>
  <si>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</si>
  <si>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</si>
  <si>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</si>
  <si>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</si>
  <si>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</si>
  <si>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</si>
  <si>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</si>
  <si>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</si>
  <si>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</si>
  <si>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</si>
  <si>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</si>
  <si>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</si>
  <si>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</si>
  <si>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</si>
  <si>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</si>
  <si>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</si>
  <si>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</si>
  <si>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</si>
  <si>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</si>
  <si>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</si>
  <si>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</si>
  <si>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</si>
  <si>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</si>
  <si>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</si>
  <si>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</si>
  <si>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</si>
  <si>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</si>
  <si>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</si>
  <si>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</si>
  <si>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</si>
  <si>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</si>
  <si>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</si>
  <si>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</si>
  <si>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</si>
  <si>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</si>
  <si>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</si>
  <si>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</si>
  <si>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</si>
  <si>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</si>
  <si>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</si>
  <si>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</si>
  <si>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</si>
  <si>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</si>
  <si>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</si>
  <si>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</si>
  <si>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</si>
  <si>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</si>
  <si>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</si>
  <si>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</si>
  <si>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</si>
  <si>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</si>
  <si>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</si>
  <si>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</si>
  <si>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</si>
  <si>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</si>
  <si>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</si>
  <si>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</si>
  <si>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</si>
  <si>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</si>
  <si>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</si>
  <si>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</si>
  <si>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</si>
  <si>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</si>
  <si>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</si>
  <si>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</si>
  <si>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</si>
  <si>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</si>
  <si>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</si>
  <si>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</si>
  <si>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</si>
  <si>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</si>
  <si>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</si>
  <si>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</si>
  <si>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</si>
  <si>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</si>
  <si>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</si>
  <si>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</si>
  <si>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</si>
  <si>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</si>
  <si>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</si>
  <si>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</si>
  <si>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</si>
  <si>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</si>
  <si>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</si>
  <si>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</si>
  <si>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</si>
  <si>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</si>
  <si>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</si>
  <si>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</si>
  <si>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</si>
  <si>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</si>
  <si>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</si>
  <si>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</si>
  <si>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</si>
  <si>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</si>
  <si>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</si>
  <si>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</si>
  <si>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</si>
  <si>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</si>
  <si>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</si>
  <si>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</si>
  <si>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</si>
  <si>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</si>
  <si>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</si>
  <si>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</si>
  <si>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</si>
  <si>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</si>
  <si>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</si>
  <si>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</si>
  <si>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</si>
  <si>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</si>
  <si>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</si>
  <si>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</si>
  <si>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</si>
  <si>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</si>
  <si>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</si>
  <si>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</si>
  <si>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</si>
  <si>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</si>
  <si>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</si>
  <si>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</si>
  <si>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</si>
  <si>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</si>
  <si>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</si>
  <si>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</si>
  <si>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</si>
  <si>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</si>
  <si>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</si>
  <si>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</si>
  <si>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</si>
  <si>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</si>
  <si>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</si>
  <si>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</si>
  <si>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</si>
  <si>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</si>
  <si>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</si>
  <si>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</si>
  <si>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</si>
  <si>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</si>
  <si>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</si>
  <si>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</si>
  <si>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</si>
  <si>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</si>
  <si>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</si>
  <si>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</si>
  <si>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</si>
  <si>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</si>
  <si>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</si>
  <si>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</si>
  <si>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</si>
  <si>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</si>
  <si>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</si>
  <si>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</si>
  <si>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</si>
  <si>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</si>
  <si>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</si>
  <si>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</si>
  <si>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</si>
  <si>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</si>
  <si>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</si>
  <si>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</si>
  <si>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</si>
  <si>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</si>
  <si>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</si>
  <si>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</si>
  <si>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</si>
  <si>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</si>
  <si>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</si>
  <si>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</si>
  <si>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</si>
  <si>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</si>
  <si>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</si>
  <si>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</si>
  <si>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</si>
  <si>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</si>
  <si>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</si>
  <si>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</si>
  <si>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</si>
  <si>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</si>
  <si>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</si>
  <si>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</si>
  <si>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</si>
  <si>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</si>
  <si>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</si>
  <si>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</si>
  <si>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</si>
  <si>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</si>
  <si>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</si>
  <si>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</si>
  <si>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</si>
  <si>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</si>
  <si>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</si>
  <si>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</si>
  <si>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</si>
  <si>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</si>
  <si>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</si>
  <si>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</si>
  <si>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</si>
  <si>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</si>
  <si>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</si>
  <si>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</si>
  <si>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</si>
  <si>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</si>
  <si>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</si>
  <si>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</si>
  <si>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</si>
  <si>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</si>
  <si>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</si>
  <si>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</si>
  <si>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</si>
  <si>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</si>
  <si>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</si>
  <si>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</si>
  <si>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</si>
  <si>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</si>
  <si>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</si>
  <si>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</si>
  <si>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</si>
  <si>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</si>
  <si>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</si>
  <si>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</si>
  <si>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</si>
  <si>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</si>
  <si>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</si>
  <si>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</si>
  <si>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</si>
  <si>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</si>
  <si>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</si>
  <si>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</si>
  <si>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</si>
  <si>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</si>
  <si>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</si>
  <si>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</si>
  <si>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</si>
  <si>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</si>
  <si>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</si>
  <si>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</si>
  <si>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</si>
  <si>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</si>
  <si>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</si>
  <si>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</si>
  <si>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</si>
  <si>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</si>
  <si>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</si>
  <si>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</si>
  <si>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</si>
  <si>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</si>
  <si>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</si>
  <si>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</si>
  <si>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</si>
  <si>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</si>
  <si>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</si>
  <si>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</si>
  <si>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</si>
  <si>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</si>
  <si>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</si>
  <si>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</si>
  <si>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</si>
  <si>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</si>
  <si>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</si>
  <si>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</si>
  <si>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</si>
  <si>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</si>
  <si>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</si>
  <si>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</si>
  <si>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</si>
  <si>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</si>
  <si>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</si>
  <si>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</si>
  <si>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</si>
  <si>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</si>
  <si>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</si>
  <si>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</si>
  <si>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</si>
  <si>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</si>
  <si>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</si>
  <si>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</si>
  <si>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</si>
  <si>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</si>
  <si>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</si>
  <si>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</si>
  <si>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</si>
  <si>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</si>
  <si>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</si>
  <si>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</si>
  <si>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</si>
  <si>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</si>
  <si>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</si>
  <si>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</si>
  <si>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</si>
  <si>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</si>
  <si>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</si>
  <si>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</si>
  <si>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</si>
  <si>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</si>
  <si>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</si>
  <si>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</si>
  <si>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</si>
  <si>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</si>
  <si>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</si>
  <si>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</si>
  <si>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</si>
  <si>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</si>
  <si>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</si>
  <si>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</si>
  <si>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</si>
  <si>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</si>
  <si>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</si>
  <si>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</si>
  <si>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</si>
  <si>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</si>
  <si>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</si>
  <si>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</si>
  <si>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</si>
  <si>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</si>
  <si>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</si>
  <si>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</si>
  <si>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</si>
  <si>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</si>
  <si>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</si>
  <si>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</si>
  <si>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</si>
  <si>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</si>
  <si>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</si>
  <si>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</si>
  <si>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</si>
  <si>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</si>
  <si>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</si>
  <si>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</si>
  <si>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</si>
  <si>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</si>
  <si>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</si>
  <si>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</si>
  <si>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</si>
  <si>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</si>
  <si>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</si>
  <si>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</si>
  <si>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</si>
  <si>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</si>
  <si>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</si>
  <si>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</si>
  <si>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</si>
  <si>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</si>
  <si>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</si>
  <si>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</si>
  <si>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</si>
  <si>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</si>
  <si>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</si>
  <si>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</si>
  <si>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</si>
  <si>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</si>
  <si>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</si>
  <si>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</si>
  <si>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</si>
  <si>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</si>
  <si>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</si>
  <si>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</si>
  <si>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</si>
  <si>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</si>
  <si>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</si>
  <si>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</si>
  <si>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</si>
  <si>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</si>
  <si>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</si>
  <si>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</si>
  <si>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</si>
  <si>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</si>
  <si>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</si>
  <si>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</si>
  <si>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</si>
  <si>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</si>
  <si>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</si>
  <si>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</si>
  <si>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</si>
  <si>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</si>
  <si>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</si>
  <si>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</si>
  <si>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</si>
  <si>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</si>
  <si>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</si>
  <si>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</si>
  <si>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</si>
  <si>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</si>
  <si>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</si>
  <si>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</si>
  <si>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</si>
  <si>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</si>
  <si>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</si>
  <si>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</si>
  <si>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</si>
  <si>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</si>
  <si>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</si>
  <si>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</si>
  <si>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</si>
  <si>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</si>
  <si>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</si>
  <si>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</si>
  <si>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</si>
  <si>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</si>
  <si>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</si>
  <si>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</si>
  <si>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</si>
  <si>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</si>
  <si>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</si>
  <si>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</si>
  <si>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</si>
  <si>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</si>
  <si>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</si>
  <si>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</si>
  <si>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</si>
  <si>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</si>
  <si>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</si>
  <si>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</si>
  <si>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</si>
  <si>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</si>
  <si>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</si>
  <si>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</si>
  <si>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</si>
  <si>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</si>
  <si>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</si>
  <si>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</si>
  <si>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</si>
  <si>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</si>
  <si>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</si>
  <si>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</si>
  <si>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</si>
  <si>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</si>
  <si>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</si>
  <si>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</si>
  <si>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</si>
  <si>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</si>
  <si>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</si>
  <si>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</si>
  <si>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</si>
  <si>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</si>
  <si>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</si>
  <si>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</si>
  <si>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</si>
  <si>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</si>
  <si>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</si>
  <si>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</si>
  <si>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</si>
  <si>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</si>
  <si>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</si>
  <si>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</si>
  <si>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</si>
  <si>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</si>
  <si>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</si>
  <si>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</si>
  <si>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</si>
  <si>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</si>
  <si>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</si>
  <si>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</si>
  <si>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</si>
  <si>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</si>
  <si>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</si>
  <si>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</si>
  <si>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</si>
  <si>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</si>
  <si>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</si>
  <si>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</si>
  <si>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</si>
  <si>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</si>
  <si>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</si>
  <si>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</si>
  <si>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</si>
  <si>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</si>
  <si>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</si>
  <si>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</si>
  <si>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</si>
  <si>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</si>
  <si>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</si>
  <si>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</si>
  <si>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</si>
  <si>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</si>
  <si>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</si>
  <si>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</si>
  <si>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</si>
  <si>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</si>
  <si>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</si>
  <si>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</si>
  <si>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</si>
  <si>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</si>
  <si>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</si>
  <si>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</si>
  <si>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</si>
  <si>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</si>
  <si>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</si>
  <si>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</si>
  <si>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</si>
  <si>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</si>
  <si>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</si>
  <si>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</si>
  <si>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</si>
  <si>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</si>
  <si>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</si>
  <si>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</si>
  <si>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</si>
  <si>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</si>
  <si>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</si>
  <si>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</si>
  <si>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</si>
  <si>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</si>
  <si>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</si>
  <si>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</si>
  <si>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</si>
  <si>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</si>
  <si>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</si>
  <si>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</si>
  <si>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</si>
  <si>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</si>
  <si>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</si>
  <si>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</si>
  <si>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</si>
  <si>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</si>
  <si>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</si>
  <si>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</si>
  <si>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</si>
  <si>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</si>
  <si>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</si>
  <si>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</si>
  <si>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</si>
  <si>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</si>
  <si>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</si>
  <si>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</si>
  <si>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</si>
  <si>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</si>
  <si>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</si>
  <si>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</si>
  <si>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</si>
  <si>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</si>
  <si>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</si>
  <si>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</si>
  <si>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</si>
  <si>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</si>
  <si>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</si>
  <si>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</si>
  <si>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</si>
  <si>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</si>
  <si>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</si>
  <si>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</si>
  <si>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</si>
  <si>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</si>
  <si>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</si>
  <si>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</si>
  <si>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</si>
  <si>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</si>
  <si>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</si>
  <si>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</si>
  <si>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</si>
  <si>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</si>
  <si>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</si>
  <si>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</si>
  <si>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</si>
  <si>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</si>
  <si>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</si>
  <si>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</si>
  <si>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</si>
  <si>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</si>
  <si>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</si>
  <si>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</si>
  <si>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</si>
  <si>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</si>
  <si>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</si>
  <si>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</si>
  <si>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</si>
  <si>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</si>
  <si>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</si>
  <si>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</si>
  <si>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</si>
  <si>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</si>
  <si>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</si>
  <si>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</si>
  <si>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</si>
  <si>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</si>
  <si>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</si>
  <si>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</si>
  <si>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</si>
  <si>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</si>
  <si>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</si>
  <si>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</si>
  <si>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</si>
  <si>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</si>
  <si>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</si>
  <si>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</si>
  <si>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</si>
  <si>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</si>
  <si>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</si>
  <si>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</si>
  <si>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</si>
  <si>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</si>
  <si>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</si>
  <si>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</si>
  <si>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</si>
  <si>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</si>
  <si>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</si>
  <si>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</si>
  <si>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</si>
  <si>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</si>
  <si>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</si>
  <si>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</si>
  <si>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</si>
  <si>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</si>
  <si>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</si>
  <si>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</si>
  <si>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</si>
  <si>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</si>
  <si>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</si>
  <si>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</si>
  <si>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</si>
  <si>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</si>
  <si>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</si>
  <si>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</si>
  <si>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</si>
  <si>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</si>
  <si>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</si>
  <si>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</si>
  <si>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</si>
  <si>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</si>
  <si>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</si>
  <si>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</si>
  <si>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</si>
  <si>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</si>
  <si>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</si>
  <si>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</si>
  <si>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</si>
  <si>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</si>
  <si>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</si>
  <si>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</si>
  <si>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</si>
  <si>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</si>
  <si>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</si>
  <si>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</si>
  <si>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</si>
  <si>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</si>
  <si>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</si>
  <si>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</si>
  <si>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</si>
  <si>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</si>
  <si>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</si>
  <si>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</si>
  <si>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</si>
  <si>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</si>
  <si>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</si>
  <si>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</si>
  <si>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</si>
  <si>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</si>
  <si>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</si>
  <si>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</si>
  <si>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</si>
  <si>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</si>
  <si>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</si>
  <si>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</si>
  <si>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</si>
  <si>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</si>
  <si>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</si>
  <si>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</si>
  <si>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</si>
  <si>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</si>
  <si>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</si>
  <si>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</si>
  <si>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</si>
  <si>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</si>
  <si>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</si>
  <si>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</si>
  <si>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</si>
  <si>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</si>
  <si>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</si>
  <si>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</si>
  <si>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</si>
  <si>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</si>
  <si>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</si>
  <si>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</si>
  <si>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</si>
  <si>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</si>
  <si>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</si>
  <si>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</si>
  <si>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</si>
  <si>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</si>
  <si>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</si>
  <si>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</si>
  <si>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</si>
  <si>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</si>
  <si>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</si>
  <si>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</si>
  <si>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</si>
  <si>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</si>
  <si>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</si>
  <si>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</si>
  <si>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</si>
  <si>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</si>
  <si>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</si>
  <si>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</si>
  <si>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</si>
  <si>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</si>
  <si>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</si>
  <si>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</si>
  <si>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</si>
  <si>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</si>
  <si>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</si>
  <si>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</si>
  <si>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</si>
  <si>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</si>
  <si>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</si>
  <si>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</si>
  <si>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</si>
  <si>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</si>
  <si>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</si>
  <si>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</si>
  <si>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</si>
  <si>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</si>
  <si>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</si>
  <si>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</si>
  <si>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</si>
  <si>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</si>
  <si>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</si>
  <si>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</si>
  <si>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</si>
  <si>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</si>
  <si>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</si>
  <si>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</si>
  <si>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</si>
  <si>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</si>
  <si>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</si>
  <si>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</si>
  <si>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</si>
  <si>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</si>
  <si>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</si>
  <si>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</si>
  <si>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</si>
  <si>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</si>
  <si>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</si>
  <si>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</si>
  <si>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</si>
  <si>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</si>
  <si>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</si>
  <si>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</si>
  <si>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</si>
  <si>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</si>
  <si>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</si>
  <si>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</si>
  <si>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</si>
  <si>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</si>
  <si>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</si>
  <si>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</si>
  <si>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</si>
  <si>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</si>
  <si>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</si>
  <si>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</si>
  <si>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</si>
  <si>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</si>
  <si>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</si>
  <si>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</si>
  <si>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</si>
  <si>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</si>
  <si>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</si>
  <si>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</si>
  <si>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</si>
  <si>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</si>
  <si>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</si>
  <si>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</si>
  <si>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</si>
  <si>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</si>
  <si>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</si>
  <si>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</si>
  <si>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</si>
  <si>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</si>
  <si>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</si>
  <si>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</si>
  <si>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</si>
  <si>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</si>
  <si>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</si>
  <si>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</si>
  <si>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</si>
  <si>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</si>
  <si>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</si>
  <si>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</si>
  <si>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</si>
  <si>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</si>
  <si>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</si>
  <si>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</si>
  <si>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</si>
  <si>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</si>
  <si>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</si>
  <si>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</si>
  <si>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</si>
  <si>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</si>
  <si>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</si>
  <si>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</si>
  <si>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</si>
  <si>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</si>
  <si>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</si>
  <si>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</si>
  <si>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</si>
  <si>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</si>
  <si>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</si>
  <si>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</si>
  <si>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</si>
  <si>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</si>
  <si>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</si>
  <si>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</si>
  <si>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</si>
  <si>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</si>
  <si>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</si>
  <si>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</si>
  <si>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</si>
  <si>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</si>
  <si>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</si>
  <si>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</si>
  <si>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</si>
  <si>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</si>
  <si>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</si>
  <si>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</si>
  <si>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</si>
  <si>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</si>
  <si>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</si>
  <si>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</si>
  <si>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</si>
  <si>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</si>
  <si>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</si>
  <si>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</si>
  <si>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</si>
  <si>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</si>
  <si>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</si>
  <si>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</si>
  <si>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</si>
  <si>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</si>
  <si>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</si>
  <si>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</si>
  <si>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</si>
  <si>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</si>
  <si>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</si>
  <si>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</si>
  <si>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</si>
  <si>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</si>
  <si>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</si>
  <si>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</si>
  <si>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</si>
  <si>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</si>
  <si>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</si>
  <si>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</si>
  <si>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</si>
  <si>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</si>
  <si>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</si>
  <si>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</si>
  <si>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</si>
  <si>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</si>
  <si>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</si>
  <si>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</si>
  <si>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</si>
  <si>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</si>
  <si>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</si>
  <si>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</si>
  <si>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</si>
  <si>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</si>
  <si>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</si>
  <si>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</si>
  <si>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</si>
  <si>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</si>
  <si>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</si>
  <si>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</si>
  <si>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</si>
  <si>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</si>
  <si>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</si>
  <si>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</si>
  <si>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</si>
  <si>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</si>
  <si>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</si>
  <si>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</si>
  <si>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</si>
  <si>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</si>
  <si>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</si>
  <si>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</si>
  <si>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</si>
  <si>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</si>
  <si>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</si>
  <si>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</si>
  <si>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</si>
  <si>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</si>
  <si>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</si>
  <si>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</si>
  <si>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</si>
  <si>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</si>
  <si>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</si>
  <si>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</si>
  <si>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</si>
  <si>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</si>
  <si>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</si>
  <si>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</si>
  <si>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</si>
  <si>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</si>
  <si>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</si>
  <si>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</si>
  <si>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</si>
  <si>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</si>
  <si>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</si>
  <si>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</si>
  <si>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</si>
  <si>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</si>
  <si>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</si>
  <si>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</si>
  <si>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</si>
  <si>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</si>
  <si>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</si>
  <si>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</si>
  <si>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</si>
  <si>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</si>
  <si>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</si>
  <si>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</si>
  <si>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</si>
  <si>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</si>
  <si>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</si>
  <si>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</si>
  <si>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</si>
  <si>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</si>
  <si>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</si>
  <si>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</si>
  <si>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</si>
  <si>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</si>
  <si>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</si>
  <si>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</si>
  <si>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</si>
  <si>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</si>
  <si>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</si>
  <si>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</si>
  <si>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</si>
  <si>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</si>
  <si>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</si>
  <si>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</si>
  <si>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</si>
  <si>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</si>
  <si>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</si>
  <si>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</si>
  <si>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</si>
  <si>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</si>
  <si>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</si>
  <si>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</si>
  <si>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</si>
  <si>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</si>
  <si>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</si>
  <si>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</si>
  <si>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</si>
  <si>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</si>
  <si>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</si>
  <si>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</si>
  <si>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</si>
  <si>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</si>
  <si>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</si>
  <si>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</si>
  <si>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</si>
  <si>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</si>
  <si>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</si>
  <si>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</si>
  <si>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</si>
  <si>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</si>
  <si>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</si>
  <si>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</si>
  <si>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</si>
  <si>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</si>
  <si>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</si>
  <si>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</si>
  <si>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</si>
  <si>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</si>
  <si>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</si>
  <si>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</si>
  <si>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</si>
  <si>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</si>
  <si>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</si>
  <si>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</si>
  <si>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</si>
  <si>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</si>
  <si>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</si>
  <si>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</si>
  <si>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</si>
  <si>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</si>
  <si>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</si>
  <si>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</si>
  <si>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</si>
  <si>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</si>
  <si>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</si>
  <si>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</si>
  <si>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</si>
  <si>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</si>
  <si>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</si>
  <si>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</si>
  <si>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</si>
  <si>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</si>
  <si>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</si>
  <si>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</si>
  <si>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</si>
  <si>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</si>
  <si>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</si>
  <si>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</si>
  <si>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</si>
  <si>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</si>
  <si>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</si>
  <si>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</si>
  <si>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</si>
  <si>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</si>
  <si>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</si>
  <si>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</si>
  <si>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</si>
  <si>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</si>
  <si>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</si>
  <si>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</si>
  <si>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</si>
  <si>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</si>
  <si>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</si>
  <si>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</si>
  <si>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</si>
  <si>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</si>
  <si>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</si>
  <si>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</si>
  <si>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</si>
  <si>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</si>
  <si>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</si>
  <si>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</si>
  <si>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</si>
  <si>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</si>
  <si>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</si>
  <si>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</si>
  <si>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</si>
  <si>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</si>
  <si>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</si>
  <si>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</si>
  <si>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</si>
  <si>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</si>
  <si>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</si>
  <si>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</si>
  <si>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</si>
  <si>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</si>
  <si>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</si>
  <si>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</si>
  <si>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</si>
  <si>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</si>
  <si>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</si>
  <si>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</si>
  <si>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</si>
  <si>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</si>
  <si>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</si>
  <si>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</si>
  <si>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</si>
  <si>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</si>
  <si>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</si>
  <si>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</si>
  <si>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</si>
  <si>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</si>
  <si>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</si>
  <si>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</si>
  <si>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</si>
  <si>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</si>
  <si>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</si>
  <si>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</si>
  <si>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</si>
  <si>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</si>
  <si>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</si>
  <si>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</si>
  <si>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</si>
  <si>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</si>
  <si>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</si>
  <si>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</si>
  <si>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</si>
  <si>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</si>
  <si>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</si>
  <si>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</si>
  <si>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</si>
  <si>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</si>
  <si>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</si>
  <si>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</si>
  <si>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</si>
  <si>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</si>
  <si>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</si>
  <si>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</si>
  <si>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</si>
  <si>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</si>
  <si>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</si>
  <si>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</si>
  <si>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</si>
  <si>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</si>
  <si>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</si>
  <si>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</si>
  <si>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</si>
  <si>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</si>
  <si>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</si>
  <si>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</si>
  <si>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</si>
  <si>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</si>
  <si>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</si>
  <si>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</si>
  <si>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</si>
  <si>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</si>
  <si>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</si>
  <si>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</si>
  <si>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</si>
  <si>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</si>
  <si>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</si>
  <si>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</si>
  <si>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</si>
  <si>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</si>
  <si>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</si>
  <si>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</si>
  <si>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</si>
  <si>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</si>
  <si>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</si>
  <si>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</si>
  <si>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</si>
  <si>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</si>
  <si>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</si>
  <si>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</si>
  <si>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</si>
  <si>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</si>
  <si>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</si>
  <si>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</si>
  <si>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</si>
  <si>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</si>
  <si>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</si>
  <si>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</si>
  <si>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</si>
  <si>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</si>
  <si>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</si>
  <si>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</si>
  <si>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</si>
  <si>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</si>
  <si>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</si>
  <si>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</si>
  <si>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</si>
  <si>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</si>
  <si>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</si>
  <si>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</si>
  <si>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</si>
  <si>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</si>
  <si>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</si>
  <si>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</si>
  <si>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</si>
  <si>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</si>
  <si>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</si>
  <si>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</si>
  <si>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</si>
  <si>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</si>
  <si>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</si>
  <si>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</si>
  <si>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</si>
  <si>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</si>
  <si>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</si>
  <si>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</si>
  <si>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</si>
  <si>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</si>
  <si>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</si>
  <si>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</si>
  <si>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</si>
  <si>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</si>
  <si>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</si>
  <si>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</si>
  <si>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</si>
  <si>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</si>
  <si>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</si>
  <si>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</si>
  <si>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</si>
  <si>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</si>
  <si>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</si>
  <si>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</si>
  <si>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</si>
  <si>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</si>
  <si>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</si>
  <si>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</si>
  <si>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</si>
  <si>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</si>
  <si>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</si>
  <si>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</si>
  <si>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</si>
  <si>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</si>
  <si>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</si>
  <si>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</si>
  <si>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</si>
  <si>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</si>
  <si>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</si>
  <si>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</si>
  <si>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</si>
  <si>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</si>
  <si>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</si>
  <si>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</si>
  <si>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</si>
  <si>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</si>
  <si>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</si>
  <si>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</si>
  <si>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</si>
  <si>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</si>
  <si>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</si>
  <si>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</si>
  <si>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</si>
  <si>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</si>
  <si>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</si>
  <si>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</si>
  <si>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</si>
  <si>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</si>
  <si>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</si>
  <si>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</si>
  <si>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</si>
  <si>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</si>
  <si>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</si>
  <si>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</si>
  <si>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</si>
  <si>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</si>
  <si>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</si>
  <si>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</si>
  <si>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</si>
  <si>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</si>
  <si>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</si>
  <si>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</si>
  <si>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</si>
  <si>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</si>
  <si>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</si>
  <si>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</si>
  <si>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</si>
  <si>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</si>
  <si>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</si>
  <si>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</si>
  <si>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</si>
  <si>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</si>
  <si>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</si>
  <si>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</si>
  <si>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</si>
  <si>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</si>
  <si>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</si>
  <si>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</si>
  <si>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</si>
  <si>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</si>
  <si>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</si>
  <si>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</si>
  <si>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</si>
  <si>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</si>
  <si>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</si>
  <si>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</si>
  <si>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</si>
  <si>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</si>
  <si>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</si>
  <si>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</si>
  <si>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</si>
  <si>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</si>
  <si>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</si>
  <si>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</si>
  <si>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</si>
  <si>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</si>
  <si>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</si>
  <si>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</si>
  <si>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</si>
  <si>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</si>
  <si>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</si>
  <si>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</si>
  <si>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</si>
  <si>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</si>
  <si>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</si>
  <si>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</si>
  <si>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</si>
  <si>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</si>
  <si>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</si>
  <si>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</si>
  <si>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</si>
  <si>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</si>
  <si>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</si>
  <si>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</si>
  <si>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</si>
  <si>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</si>
  <si>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</si>
  <si>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</si>
  <si>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</si>
  <si>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</si>
  <si>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</si>
  <si>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</si>
  <si>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</si>
  <si>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</si>
  <si>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</si>
  <si>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</si>
  <si>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</si>
  <si>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</si>
  <si>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</si>
  <si>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</si>
  <si>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</si>
  <si>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</si>
  <si>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</si>
  <si>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</si>
  <si>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</si>
  <si>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</si>
  <si>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</si>
  <si>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</si>
  <si>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</si>
  <si>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</si>
  <si>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</si>
  <si>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</si>
  <si>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</si>
  <si>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</si>
  <si>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</si>
  <si>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</si>
  <si>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</si>
  <si>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</si>
  <si>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</si>
  <si>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</si>
  <si>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</si>
  <si>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</si>
  <si>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</si>
  <si>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</si>
  <si>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</si>
  <si>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</si>
  <si>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</si>
  <si>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</si>
  <si>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</si>
  <si>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</si>
  <si>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</si>
  <si>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</si>
  <si>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</si>
  <si>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</si>
  <si>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</si>
  <si>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</si>
  <si>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</si>
  <si>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</si>
  <si>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</si>
  <si>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</si>
  <si>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</si>
  <si>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</si>
  <si>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</si>
  <si>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</si>
  <si>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</si>
  <si>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</si>
  <si>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</si>
  <si>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</si>
  <si>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</si>
  <si>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</si>
  <si>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</si>
  <si>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</si>
  <si>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</si>
  <si>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</si>
  <si>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</si>
  <si>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</si>
  <si>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</si>
  <si>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</si>
  <si>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</si>
  <si>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</si>
  <si>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</si>
  <si>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</si>
  <si>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</si>
  <si>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</si>
  <si>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</si>
  <si>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</si>
  <si>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</si>
  <si>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</si>
  <si>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</si>
  <si>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</si>
  <si>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</si>
  <si>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</si>
  <si>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</si>
  <si>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</si>
  <si>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</si>
  <si>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</si>
  <si>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</si>
  <si>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</si>
  <si>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</si>
  <si>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</si>
  <si>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</si>
  <si>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</si>
  <si>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</si>
  <si>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</si>
  <si>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</si>
  <si>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</si>
  <si>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</si>
  <si>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</si>
  <si>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</si>
  <si>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</si>
  <si>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</si>
  <si>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</si>
  <si>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</si>
  <si>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</si>
  <si>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</si>
  <si>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</si>
  <si>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</si>
  <si>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</si>
  <si>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</si>
  <si>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</si>
  <si>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</si>
  <si>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</si>
  <si>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</si>
  <si>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</si>
  <si>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</si>
  <si>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</si>
  <si>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</si>
  <si>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</si>
  <si>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</si>
  <si>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</si>
  <si>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</si>
  <si>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</si>
  <si>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</si>
  <si>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</si>
  <si>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</si>
  <si>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</si>
  <si>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</si>
  <si>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</si>
  <si>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</si>
  <si>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</si>
  <si>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</si>
  <si>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</si>
  <si>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</si>
  <si>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</si>
  <si>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</si>
  <si>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</si>
  <si>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</si>
  <si>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</si>
  <si>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</si>
  <si>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</si>
  <si>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</si>
  <si>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</si>
  <si>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</si>
  <si>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</si>
  <si>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</si>
  <si>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</si>
  <si>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</si>
  <si>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</si>
  <si>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</si>
  <si>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</si>
  <si>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</si>
  <si>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</si>
  <si>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</si>
  <si>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</si>
  <si>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</si>
  <si>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</si>
  <si>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</si>
  <si>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</si>
  <si>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</si>
  <si>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</si>
  <si>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</si>
  <si>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</si>
  <si>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</si>
  <si>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</si>
  <si>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</si>
  <si>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</si>
  <si>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</si>
  <si>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</si>
  <si>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</si>
  <si>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</si>
  <si>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</si>
  <si>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</si>
  <si>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</si>
  <si>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</si>
  <si>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</si>
  <si>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</si>
  <si>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</si>
  <si>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</si>
  <si>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</si>
  <si>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</si>
  <si>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</si>
  <si>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</si>
  <si>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</si>
  <si>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</si>
  <si>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</si>
  <si>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</si>
  <si>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</si>
  <si>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</si>
  <si>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</si>
  <si>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</si>
  <si>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</si>
  <si>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</si>
  <si>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</si>
  <si>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</si>
  <si>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</si>
  <si>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</si>
  <si>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</si>
  <si>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</si>
  <si>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</si>
  <si>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</si>
  <si>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</si>
  <si>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</si>
  <si>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</si>
  <si>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</si>
  <si>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</si>
  <si>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</si>
  <si>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</si>
  <si>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</si>
  <si>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</si>
  <si>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</si>
  <si>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</si>
  <si>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</si>
  <si>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</si>
  <si>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</si>
  <si>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</si>
  <si>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</si>
  <si>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</si>
  <si>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</si>
  <si>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</si>
  <si>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</si>
  <si>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</si>
  <si>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</si>
  <si>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</si>
  <si>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</si>
  <si>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</si>
  <si>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</si>
  <si>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</si>
  <si>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</si>
  <si>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</si>
  <si>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</si>
  <si>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</si>
  <si>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</si>
  <si>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</si>
  <si>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</si>
  <si>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</si>
  <si>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</si>
  <si>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</si>
  <si>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</si>
  <si>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</si>
  <si>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</si>
  <si>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</si>
  <si>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</si>
  <si>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</si>
  <si>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</si>
  <si>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</si>
  <si>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</si>
  <si>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</si>
  <si>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</si>
  <si>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</si>
  <si>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</si>
  <si>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</si>
  <si>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</si>
  <si>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</si>
  <si>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</si>
  <si>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</si>
  <si>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</si>
  <si>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</si>
  <si>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</si>
  <si>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</si>
  <si>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</si>
  <si>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</si>
  <si>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</si>
  <si>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</si>
  <si>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</si>
  <si>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</si>
  <si>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</si>
  <si>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</si>
  <si>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</si>
  <si>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</si>
  <si>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</si>
  <si>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</si>
  <si>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</si>
  <si>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</si>
  <si>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</si>
  <si>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</si>
  <si>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</si>
  <si>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</si>
  <si>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</si>
  <si>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</si>
  <si>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</si>
  <si>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</si>
  <si>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</si>
  <si>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</si>
  <si>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</si>
  <si>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</si>
  <si>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</si>
  <si>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</si>
  <si>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</si>
  <si>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</si>
  <si>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</si>
  <si>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</si>
  <si>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</si>
  <si>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</si>
  <si>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</si>
  <si>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</si>
  <si>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</si>
  <si>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</si>
  <si>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</si>
  <si>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</si>
  <si>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</si>
  <si>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</si>
  <si>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</si>
  <si>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</si>
  <si>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</si>
  <si>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</si>
  <si>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</si>
  <si>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</si>
  <si>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</si>
  <si>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</si>
  <si>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</si>
  <si>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</si>
  <si>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</si>
  <si>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</si>
  <si>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</si>
  <si>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</si>
  <si>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</si>
  <si>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</si>
  <si>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</si>
  <si>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</si>
  <si>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</si>
  <si>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</si>
  <si>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</si>
  <si>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</si>
  <si>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</si>
  <si>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</si>
  <si>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</si>
  <si>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</si>
  <si>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</si>
  <si>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</si>
  <si>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</si>
  <si>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</si>
  <si>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</si>
  <si>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</si>
  <si>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</si>
  <si>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</si>
  <si>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</si>
  <si>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</si>
  <si>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</si>
  <si>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</si>
  <si>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</si>
  <si>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</si>
  <si>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</si>
  <si>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</si>
  <si>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</si>
  <si>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</si>
  <si>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</si>
  <si>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</si>
  <si>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</si>
  <si>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</si>
  <si>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</si>
  <si>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</si>
  <si>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</si>
  <si>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</si>
  <si>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</si>
  <si>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</si>
  <si>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</si>
  <si>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</si>
  <si>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</si>
  <si>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</si>
  <si>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</si>
  <si>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</si>
  <si>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</si>
  <si>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</si>
  <si>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</si>
  <si>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</si>
  <si>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</si>
  <si>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</si>
  <si>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</si>
  <si>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</si>
  <si>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</si>
  <si>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</si>
  <si>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</si>
  <si>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</si>
  <si>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</si>
  <si>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</si>
  <si>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</si>
  <si>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</si>
  <si>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</si>
  <si>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</si>
  <si>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</si>
  <si>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</si>
  <si>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</si>
  <si>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</si>
  <si>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</si>
  <si>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</si>
  <si>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</si>
  <si>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</si>
  <si>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</si>
  <si>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</si>
  <si>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</si>
  <si>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</si>
  <si>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</si>
  <si>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</si>
  <si>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</si>
  <si>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</si>
  <si>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</si>
  <si>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</si>
  <si>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</si>
  <si>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</si>
  <si>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</si>
  <si>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</si>
  <si>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</si>
  <si>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</si>
  <si>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</si>
  <si>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</si>
  <si>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</si>
  <si>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</si>
  <si>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</si>
  <si>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</si>
  <si>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</si>
  <si>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</si>
  <si>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</si>
  <si>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</si>
  <si>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</si>
  <si>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</si>
  <si>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</si>
  <si>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</si>
  <si>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</si>
  <si>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</si>
  <si>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</si>
  <si>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</si>
  <si>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</si>
  <si>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</si>
  <si>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</si>
  <si>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</si>
  <si>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</si>
  <si>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</si>
  <si>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</si>
  <si>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</si>
  <si>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</si>
  <si>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</si>
  <si>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</si>
  <si>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</si>
  <si>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</si>
  <si>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</si>
  <si>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</si>
  <si>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</si>
  <si>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</si>
  <si>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</si>
  <si>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</si>
  <si>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</si>
  <si>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</si>
  <si>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</si>
  <si>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</si>
  <si>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</si>
  <si>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</si>
  <si>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</si>
  <si>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</si>
  <si>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</si>
  <si>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</si>
  <si>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</si>
  <si>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</si>
  <si>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</si>
  <si>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</si>
  <si>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</si>
  <si>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</si>
  <si>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</si>
  <si>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</si>
  <si>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</si>
  <si>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</si>
  <si>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</si>
  <si>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</si>
  <si>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</si>
  <si>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</si>
  <si>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</si>
  <si>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</si>
  <si>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</si>
  <si>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</si>
  <si>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</si>
  <si>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</si>
  <si>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</si>
  <si>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</si>
  <si>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</si>
  <si>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</si>
  <si>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</si>
  <si>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</si>
  <si>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</si>
  <si>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</si>
  <si>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</si>
  <si>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</si>
  <si>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</si>
  <si>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</si>
  <si>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</si>
  <si>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</si>
  <si>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</si>
  <si>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</si>
  <si>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</si>
  <si>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</si>
  <si>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</si>
  <si>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</si>
  <si>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</si>
  <si>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</si>
  <si>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</si>
  <si>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</si>
  <si>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</si>
  <si>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</si>
  <si>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</si>
  <si>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</si>
  <si>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</si>
  <si>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</si>
  <si>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</si>
  <si>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</si>
  <si>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</si>
  <si>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</si>
  <si>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</si>
  <si>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</si>
  <si>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</si>
  <si>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</si>
  <si>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</si>
  <si>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</si>
  <si>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</si>
  <si>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</si>
  <si>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</si>
  <si>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</si>
  <si>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</si>
  <si>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</si>
  <si>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</si>
  <si>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</si>
  <si>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</si>
  <si>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</si>
  <si>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</si>
  <si>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</si>
  <si>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</si>
  <si>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</si>
  <si>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</si>
  <si>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</si>
  <si>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</si>
  <si>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</si>
  <si>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</si>
  <si>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</si>
  <si>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</si>
  <si>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</si>
  <si>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</si>
  <si>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</si>
  <si>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</si>
  <si>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</si>
  <si>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</si>
  <si>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</si>
  <si>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</si>
  <si>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</si>
  <si>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</si>
  <si>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</si>
  <si>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</si>
  <si>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</si>
  <si>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</si>
  <si>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</si>
  <si>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</si>
  <si>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</si>
  <si>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</si>
  <si>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</si>
  <si>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</si>
  <si>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</si>
  <si>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</si>
  <si>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</si>
  <si>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</si>
  <si>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</si>
  <si>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</si>
  <si>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</si>
  <si>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</si>
  <si>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</si>
  <si>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</si>
  <si>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</si>
  <si>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</si>
  <si>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</si>
  <si>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</si>
  <si>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</si>
  <si>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</si>
  <si>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</si>
  <si>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</si>
  <si>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</si>
  <si>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</si>
  <si>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</si>
  <si>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</si>
  <si>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</si>
  <si>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</si>
  <si>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</si>
  <si>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</si>
  <si>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</si>
  <si>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</si>
  <si>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</si>
  <si>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</si>
  <si>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</si>
  <si>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</si>
  <si>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</si>
  <si>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</si>
  <si>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</si>
  <si>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</si>
  <si>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</si>
  <si>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</si>
  <si>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</si>
  <si>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</si>
  <si>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</si>
  <si>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</si>
  <si>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</si>
  <si>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</si>
  <si>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</si>
  <si>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</si>
  <si>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</si>
  <si>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</si>
  <si>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</si>
  <si>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</si>
  <si>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</si>
  <si>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</si>
  <si>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</si>
  <si>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</si>
  <si>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</si>
  <si>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</si>
  <si>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</si>
  <si>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</si>
  <si>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</si>
  <si>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</si>
  <si>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</si>
  <si>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</si>
  <si>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</si>
  <si>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</si>
  <si>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</si>
  <si>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</si>
  <si>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</si>
  <si>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</si>
  <si>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</si>
  <si>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</si>
  <si>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</si>
  <si>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</si>
  <si>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</si>
  <si>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</si>
  <si>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</si>
  <si>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</si>
  <si>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</si>
  <si>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</si>
  <si>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</si>
  <si>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</si>
  <si>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</si>
  <si>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</si>
  <si>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</si>
  <si>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</si>
  <si>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</si>
  <si>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</si>
  <si>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</si>
  <si>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</si>
  <si>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</si>
  <si>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</si>
  <si>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</si>
  <si>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</si>
  <si>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</si>
  <si>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</si>
  <si>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</si>
  <si>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</si>
  <si>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</si>
  <si>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</si>
  <si>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</si>
  <si>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</si>
  <si>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</si>
  <si>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</si>
  <si>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</si>
  <si>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</si>
  <si>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</si>
  <si>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</si>
  <si>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</si>
  <si>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</si>
  <si>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</si>
  <si>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</si>
  <si>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</si>
  <si>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</si>
  <si>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</si>
  <si>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</si>
  <si>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</si>
  <si>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</si>
  <si>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</si>
  <si>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</si>
  <si>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</si>
  <si>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</si>
  <si>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</si>
  <si>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</si>
  <si>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</si>
  <si>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</si>
  <si>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</si>
  <si>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</si>
  <si>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</si>
  <si>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</si>
  <si>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</si>
  <si>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</si>
  <si>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</si>
  <si>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</si>
  <si>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</si>
  <si>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</si>
  <si>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</si>
  <si>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</si>
  <si>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</si>
  <si>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</si>
  <si>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</si>
  <si>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</si>
  <si>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</si>
  <si>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</si>
  <si>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</si>
  <si>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</si>
  <si>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</si>
  <si>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</si>
  <si>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</si>
  <si>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</si>
  <si>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</si>
  <si>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</si>
  <si>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</si>
  <si>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</si>
  <si>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</si>
  <si>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</si>
  <si>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</si>
  <si>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</si>
  <si>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</si>
  <si>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</si>
  <si>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</si>
  <si>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</si>
  <si>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</si>
  <si>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</si>
  <si>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</si>
  <si>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</si>
  <si>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</si>
  <si>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</si>
  <si>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</si>
  <si>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</si>
  <si>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</si>
  <si>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</si>
  <si>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</si>
  <si>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</si>
  <si>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</si>
  <si>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</si>
  <si>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</si>
  <si>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</si>
  <si>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</si>
  <si>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</si>
  <si>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</si>
  <si>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</si>
  <si>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</si>
  <si>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</si>
  <si>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</si>
  <si>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</si>
  <si>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</si>
  <si>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</si>
  <si>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</si>
  <si>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</si>
  <si>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</si>
  <si>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</si>
  <si>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</si>
  <si>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</si>
  <si>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</si>
  <si>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</si>
  <si>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</si>
  <si>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</si>
  <si>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</si>
  <si>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</si>
  <si>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</si>
  <si>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</si>
  <si>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</si>
  <si>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</si>
  <si>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</si>
  <si>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</si>
  <si>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</si>
  <si>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</si>
  <si>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</si>
  <si>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</si>
  <si>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</si>
  <si>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</si>
  <si>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</si>
  <si>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</si>
  <si>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</si>
  <si>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</si>
  <si>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</si>
  <si>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</si>
  <si>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</si>
  <si>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</si>
  <si>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</si>
  <si>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</si>
  <si>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</si>
  <si>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</si>
  <si>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</si>
  <si>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</si>
  <si>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</si>
  <si>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</si>
  <si>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</si>
  <si>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</si>
  <si>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</si>
  <si>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</si>
  <si>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</si>
  <si>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</si>
  <si>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</si>
  <si>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</si>
  <si>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</si>
  <si>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</si>
  <si>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</si>
  <si>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</si>
  <si>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</si>
  <si>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</si>
  <si>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</si>
  <si>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</si>
  <si>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</si>
  <si>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</si>
  <si>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</si>
  <si>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</si>
  <si>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</si>
  <si>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</si>
  <si>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</si>
  <si>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</si>
  <si>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</si>
  <si>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</si>
  <si>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</si>
  <si>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</si>
  <si>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</si>
  <si>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</si>
  <si>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</si>
  <si>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</si>
  <si>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</si>
  <si>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</si>
  <si>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</si>
  <si>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</si>
  <si>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</si>
  <si>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</si>
  <si>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</si>
  <si>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</si>
  <si>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</si>
  <si>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</si>
  <si>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</si>
  <si>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</si>
  <si>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</si>
  <si>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</si>
  <si>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</si>
  <si>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</si>
  <si>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</si>
  <si>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</si>
  <si>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</si>
  <si>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</si>
  <si>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</si>
  <si>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</si>
  <si>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</si>
  <si>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</si>
  <si>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</si>
  <si>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</si>
  <si>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</si>
  <si>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</si>
  <si>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</si>
  <si>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</si>
  <si>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</si>
  <si>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</si>
  <si>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</si>
  <si>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</si>
  <si>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</si>
  <si>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</si>
  <si>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</si>
  <si>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</si>
  <si>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</si>
  <si>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</si>
  <si>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</si>
  <si>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</si>
  <si>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</si>
  <si>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</si>
  <si>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</si>
  <si>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</si>
  <si>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</si>
  <si>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</si>
  <si>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</si>
  <si>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</si>
  <si>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</si>
  <si>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</si>
  <si>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</si>
  <si>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</si>
  <si>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</si>
  <si>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</si>
  <si>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</si>
  <si>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</si>
  <si>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</si>
  <si>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</si>
  <si>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</si>
  <si>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</si>
  <si>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</si>
  <si>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</si>
  <si>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</si>
  <si>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</si>
  <si>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</si>
  <si>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</si>
  <si>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</si>
  <si>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</si>
  <si>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</si>
  <si>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</si>
  <si>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</si>
  <si>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</si>
  <si>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</si>
  <si>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</si>
  <si>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</si>
  <si>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</si>
  <si>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</si>
  <si>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</si>
  <si>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</si>
  <si>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</si>
  <si>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</si>
  <si>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</si>
  <si>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</si>
  <si>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</si>
  <si>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</si>
  <si>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</si>
  <si>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</si>
  <si>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</si>
  <si>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</si>
  <si>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</si>
  <si>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</si>
  <si>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</si>
  <si>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</si>
  <si>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</si>
  <si>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</si>
  <si>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</si>
  <si>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</si>
  <si>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</si>
  <si>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</si>
  <si>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</si>
  <si>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</si>
  <si>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</si>
  <si>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</si>
  <si>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</si>
  <si>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</si>
  <si>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</si>
  <si>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</si>
  <si>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</si>
  <si>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</si>
  <si>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</si>
  <si>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</si>
  <si>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</si>
  <si>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</si>
  <si>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</si>
  <si>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</si>
  <si>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</si>
  <si>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</si>
  <si>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</si>
  <si>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</si>
  <si>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</si>
  <si>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</si>
  <si>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</si>
  <si>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</si>
  <si>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</si>
  <si>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</si>
  <si>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</si>
  <si>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</si>
  <si>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</si>
  <si>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</si>
  <si>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</si>
  <si>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</si>
  <si>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</si>
  <si>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</si>
  <si>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</si>
  <si>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</si>
  <si>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</si>
  <si>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</si>
  <si>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</si>
  <si>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</si>
  <si>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</si>
  <si>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</si>
  <si>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</si>
  <si>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</si>
  <si>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</si>
  <si>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</si>
  <si>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</si>
  <si>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</si>
  <si>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</si>
  <si>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</si>
  <si>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</si>
  <si>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</si>
  <si>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</si>
  <si>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</si>
  <si>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</si>
  <si>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</si>
  <si>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</si>
  <si>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</si>
  <si>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</si>
  <si>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</si>
  <si>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</si>
  <si>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</si>
  <si>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</si>
  <si>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</si>
  <si>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</si>
  <si>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</si>
  <si>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</si>
  <si>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</si>
  <si>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</si>
  <si>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</si>
  <si>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</si>
  <si>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</si>
  <si>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</si>
  <si>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</si>
  <si>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</si>
  <si>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</si>
  <si>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</si>
  <si>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</si>
  <si>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</si>
  <si>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</si>
  <si>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</si>
  <si>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</si>
  <si>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</si>
  <si>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</si>
  <si>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</si>
  <si>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</si>
  <si>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</si>
  <si>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</si>
  <si>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</si>
  <si>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</si>
  <si>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</si>
  <si>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</si>
  <si>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</si>
  <si>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</si>
  <si>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</si>
  <si>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</si>
  <si>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</si>
  <si>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</si>
  <si>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</si>
  <si>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</si>
  <si>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</si>
  <si>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</si>
  <si>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</si>
  <si>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</si>
  <si>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</si>
  <si>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</si>
  <si>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</si>
  <si>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</si>
  <si>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</si>
  <si>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</si>
  <si>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</si>
  <si>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</si>
  <si>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</si>
  <si>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</si>
  <si>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</si>
  <si>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</si>
  <si>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</si>
  <si>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</si>
  <si>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</si>
  <si>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</si>
  <si>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</si>
  <si>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</si>
  <si>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</si>
  <si>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</si>
  <si>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</si>
  <si>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</si>
  <si>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</si>
  <si>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</si>
  <si>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</si>
  <si>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</si>
  <si>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</si>
  <si>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</si>
  <si>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</si>
  <si>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</si>
  <si>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</si>
  <si>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</si>
  <si>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</si>
  <si>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</si>
  <si>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</si>
  <si>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</si>
  <si>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</si>
  <si>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</si>
  <si>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</si>
  <si>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</si>
  <si>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</si>
  <si>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</si>
  <si>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</si>
  <si>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</si>
  <si>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</si>
  <si>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</si>
  <si>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</si>
  <si>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</si>
  <si>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</si>
  <si>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</si>
  <si>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</si>
  <si>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</si>
  <si>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</si>
  <si>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</si>
  <si>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</si>
  <si>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</si>
  <si>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</si>
  <si>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</si>
  <si>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</si>
  <si>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</si>
  <si>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</si>
  <si>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</si>
  <si>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</si>
  <si>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</si>
  <si>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</si>
  <si>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</si>
  <si>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</si>
  <si>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</si>
  <si>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</si>
  <si>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</si>
  <si>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</si>
  <si>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</si>
  <si>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</si>
  <si>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</si>
  <si>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</si>
  <si>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</si>
  <si>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</si>
  <si>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</si>
  <si>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</si>
  <si>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</si>
  <si>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</si>
  <si>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</si>
  <si>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</si>
  <si>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</si>
  <si>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</si>
  <si>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</si>
  <si>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</si>
  <si>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</si>
  <si>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</si>
  <si>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</si>
  <si>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</si>
  <si>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</si>
  <si>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</si>
  <si>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</si>
  <si>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</si>
  <si>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</si>
  <si>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</si>
  <si>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</si>
  <si>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</si>
  <si>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</si>
  <si>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</si>
  <si>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</si>
  <si>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</si>
  <si>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</si>
  <si>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</si>
  <si>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</si>
  <si>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</si>
  <si>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</si>
  <si>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</si>
  <si>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</si>
  <si>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</si>
  <si>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</si>
  <si>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</si>
  <si>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</si>
  <si>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</si>
  <si>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</si>
  <si>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</si>
  <si>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</si>
  <si>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</si>
  <si>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</si>
  <si>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</si>
  <si>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</si>
  <si>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</si>
  <si>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</si>
  <si>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</si>
  <si>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</si>
  <si>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</si>
  <si>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</si>
  <si>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</si>
  <si>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</si>
  <si>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</si>
  <si>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</si>
  <si>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</si>
  <si>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</si>
  <si>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</si>
  <si>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</si>
  <si>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</si>
  <si>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</si>
  <si>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</si>
  <si>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</si>
  <si>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</si>
  <si>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</si>
  <si>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</si>
  <si>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</si>
  <si>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</si>
  <si>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</si>
  <si>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</si>
  <si>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</si>
  <si>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</si>
  <si>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</si>
  <si>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</si>
  <si>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</si>
  <si>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</si>
  <si>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</si>
  <si>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</si>
  <si>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</si>
  <si>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</si>
  <si>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</si>
  <si>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</si>
  <si>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</si>
  <si>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</si>
  <si>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</si>
  <si>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</si>
  <si>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</si>
  <si>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</si>
  <si>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</si>
  <si>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</si>
  <si>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</si>
  <si>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</si>
  <si>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</si>
  <si>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</si>
  <si>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</si>
  <si>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</si>
  <si>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</si>
  <si>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</si>
  <si>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</si>
  <si>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</si>
  <si>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</si>
  <si>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</si>
  <si>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</si>
  <si>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</si>
  <si>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</si>
  <si>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</si>
  <si>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</si>
  <si>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</si>
  <si>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</si>
  <si>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</si>
  <si>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</si>
  <si>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</si>
  <si>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</si>
  <si>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</si>
  <si>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</si>
  <si>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</si>
  <si>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</si>
  <si>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</si>
  <si>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</si>
  <si>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</si>
  <si>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</si>
  <si>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</si>
  <si>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</si>
  <si>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</si>
  <si>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</si>
  <si>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</si>
  <si>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</si>
  <si>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</si>
  <si>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</si>
  <si>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</si>
  <si>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</si>
  <si>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</si>
  <si>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</si>
  <si>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</si>
  <si>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</si>
  <si>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</si>
  <si>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</si>
  <si>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</si>
  <si>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</si>
  <si>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</si>
  <si>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</si>
  <si>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</si>
  <si>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</si>
  <si>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</si>
  <si>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</si>
  <si>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</si>
  <si>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</si>
  <si>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</si>
  <si>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</si>
  <si>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</si>
  <si>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</si>
  <si>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</si>
  <si>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</si>
  <si>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</si>
  <si>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</si>
  <si>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</si>
  <si>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</si>
  <si>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</si>
  <si>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</si>
  <si>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</si>
  <si>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</si>
  <si>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</si>
  <si>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</si>
  <si>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</si>
  <si>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</si>
  <si>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</si>
  <si>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</si>
  <si>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</si>
  <si>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</si>
  <si>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</si>
  <si>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</si>
  <si>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</si>
  <si>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</si>
  <si>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</si>
  <si>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</si>
  <si>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</si>
  <si>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</si>
  <si>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</si>
  <si>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</si>
  <si>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</si>
  <si>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</si>
  <si>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</si>
  <si>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</si>
  <si>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</si>
  <si>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</si>
  <si>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</si>
  <si>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</si>
  <si>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</si>
  <si>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</si>
  <si>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</si>
  <si>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</si>
  <si>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</si>
  <si>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</si>
  <si>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</si>
  <si>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</si>
  <si>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</si>
  <si>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</si>
  <si>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</si>
  <si>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</si>
  <si>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</si>
  <si>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</si>
  <si>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</si>
  <si>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</si>
  <si>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</si>
  <si>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</si>
  <si>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</si>
  <si>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</si>
  <si>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</si>
  <si>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</si>
  <si>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</si>
  <si>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</si>
  <si>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</si>
  <si>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</si>
  <si>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</si>
  <si>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</si>
  <si>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</si>
  <si>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</si>
  <si>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</si>
  <si>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</si>
  <si>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</si>
  <si>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</si>
  <si>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</si>
  <si>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</si>
  <si>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</si>
  <si>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</si>
  <si>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</si>
  <si>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</si>
  <si>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</si>
  <si>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</si>
  <si>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</si>
  <si>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</si>
  <si>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</si>
  <si>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</si>
  <si>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</si>
  <si>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</si>
  <si>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</si>
  <si>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</si>
  <si>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</si>
  <si>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</si>
  <si>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</si>
  <si>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</si>
  <si>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</si>
  <si>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</si>
  <si>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</si>
  <si>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</si>
  <si>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</si>
  <si>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</si>
  <si>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</si>
  <si>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</si>
  <si>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</si>
  <si>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</si>
  <si>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</si>
  <si>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</si>
  <si>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</si>
  <si>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</si>
  <si>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</si>
  <si>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</si>
  <si>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</si>
  <si>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</si>
  <si>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</si>
  <si>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</si>
  <si>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</si>
  <si>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</si>
  <si>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</si>
  <si>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</si>
  <si>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</si>
  <si>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</si>
  <si>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</si>
  <si>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</si>
  <si>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</si>
  <si>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</si>
  <si>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</si>
  <si>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</si>
  <si>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</si>
  <si>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</si>
  <si>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</si>
  <si>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</si>
  <si>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</si>
  <si>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</si>
  <si>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</si>
  <si>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</si>
  <si>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</si>
  <si>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</si>
  <si>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</si>
  <si>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</si>
  <si>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</si>
  <si>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</si>
  <si>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</si>
  <si>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</si>
  <si>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</si>
  <si>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</si>
  <si>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</si>
  <si>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</si>
  <si>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</si>
  <si>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</si>
  <si>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</si>
  <si>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</si>
  <si>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</si>
  <si>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</si>
  <si>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</si>
  <si>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</si>
  <si>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</si>
  <si>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</si>
  <si>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</si>
  <si>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</si>
  <si>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</si>
  <si>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</si>
  <si>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</si>
  <si>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</si>
  <si>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</si>
  <si>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</si>
  <si>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</si>
  <si>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</si>
  <si>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</si>
  <si>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</si>
  <si>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</si>
  <si>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</si>
  <si>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</si>
  <si>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</si>
  <si>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</si>
  <si>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</si>
  <si>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</si>
  <si>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</si>
  <si>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</si>
  <si>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</si>
  <si>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</si>
  <si>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</si>
  <si>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</si>
  <si>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</si>
  <si>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</si>
  <si>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</si>
  <si>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</si>
  <si>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</si>
  <si>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</si>
  <si>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</si>
  <si>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</si>
  <si>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</si>
  <si>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</si>
  <si>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</si>
  <si>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</si>
  <si>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</si>
  <si>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</si>
  <si>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</si>
  <si>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</si>
  <si>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</si>
  <si>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</si>
  <si>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</si>
  <si>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</si>
  <si>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</si>
  <si>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</si>
  <si>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</si>
  <si>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</si>
  <si>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</si>
  <si>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</si>
  <si>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</si>
  <si>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</si>
  <si>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</si>
  <si>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</si>
  <si>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</si>
  <si>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</si>
  <si>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</si>
  <si>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</si>
  <si>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</si>
  <si>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</si>
  <si>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</si>
  <si>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</si>
  <si>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</si>
  <si>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</si>
  <si>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</si>
  <si>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</si>
  <si>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</si>
  <si>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</si>
  <si>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</si>
  <si>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</si>
  <si>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</si>
  <si>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</si>
  <si>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</si>
  <si>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</si>
  <si>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</si>
  <si>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</si>
  <si>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</si>
  <si>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</si>
  <si>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</si>
  <si>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</si>
  <si>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</si>
  <si>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</si>
  <si>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</si>
  <si>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</si>
  <si>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</si>
  <si>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</si>
  <si>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</si>
  <si>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</si>
  <si>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</si>
  <si>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</si>
  <si>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</si>
  <si>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</si>
  <si>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</si>
  <si>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</si>
  <si>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</si>
  <si>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</si>
  <si>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</si>
  <si>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</si>
  <si>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</si>
  <si>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</si>
  <si>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</si>
  <si>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</si>
  <si>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</si>
  <si>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</si>
  <si>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</si>
  <si>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</si>
  <si>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</si>
  <si>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</si>
  <si>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</si>
  <si>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</si>
  <si>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</si>
  <si>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</si>
  <si>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</si>
  <si>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</si>
  <si>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</si>
  <si>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</si>
  <si>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</si>
  <si>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</si>
  <si>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</si>
  <si>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</si>
  <si>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</si>
  <si>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</si>
  <si>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</si>
  <si>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</si>
  <si>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</si>
  <si>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</si>
  <si>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</si>
  <si>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</si>
  <si>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</si>
  <si>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</si>
  <si>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</si>
  <si>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</si>
  <si>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</si>
  <si>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</si>
  <si>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</si>
  <si>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</si>
  <si>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</si>
  <si>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</si>
  <si>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</si>
  <si>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</si>
  <si>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</si>
  <si>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</si>
  <si>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</si>
  <si>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</si>
  <si>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</si>
  <si>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</si>
  <si>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</si>
  <si>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</si>
  <si>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</si>
  <si>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</si>
  <si>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</si>
  <si>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</si>
  <si>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</si>
  <si>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</si>
  <si>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</si>
  <si>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</si>
  <si>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</si>
  <si>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</si>
  <si>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</si>
  <si>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</si>
  <si>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</si>
  <si>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</si>
  <si>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</si>
  <si>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</si>
  <si>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</si>
  <si>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</si>
  <si>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</si>
  <si>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</si>
  <si>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</si>
  <si>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</si>
  <si>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</si>
  <si>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</si>
  <si>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</si>
  <si>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</si>
  <si>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</si>
  <si>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</si>
  <si>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</si>
  <si>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</si>
  <si>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</si>
  <si>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</si>
  <si>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</si>
  <si>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</si>
  <si>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</si>
  <si>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</si>
  <si>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</si>
  <si>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</si>
  <si>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</si>
  <si>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</si>
  <si>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</si>
  <si>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</si>
  <si>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</si>
  <si>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</si>
  <si>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</si>
  <si>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</si>
  <si>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</si>
  <si>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</si>
  <si>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</si>
  <si>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</si>
  <si>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</si>
  <si>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</si>
  <si>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</si>
  <si>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</si>
  <si>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</si>
  <si>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</si>
  <si>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</si>
  <si>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</si>
  <si>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</si>
  <si>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</si>
  <si>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</si>
  <si>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</si>
  <si>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</si>
  <si>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</si>
  <si>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</si>
  <si>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</si>
  <si>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</si>
  <si>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</si>
  <si>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</si>
  <si>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</si>
  <si>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</si>
  <si>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</si>
  <si>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</si>
  <si>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</si>
  <si>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</si>
  <si>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</si>
  <si>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</si>
  <si>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</si>
  <si>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</si>
  <si>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</si>
  <si>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</si>
  <si>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</si>
  <si>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</si>
  <si>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</si>
  <si>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</si>
  <si>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</si>
  <si>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</si>
  <si>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</si>
  <si>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</si>
  <si>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</si>
  <si>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</si>
  <si>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</si>
  <si>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</si>
  <si>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</si>
  <si>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</si>
  <si>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</si>
  <si>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</si>
  <si>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</si>
  <si>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</si>
  <si>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</si>
  <si>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</si>
  <si>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</si>
  <si>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</si>
  <si>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</si>
  <si>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</si>
  <si>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</si>
  <si>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</si>
  <si>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</si>
  <si>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</si>
  <si>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</si>
  <si>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</si>
  <si>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</si>
  <si>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</si>
  <si>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</si>
  <si>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</si>
  <si>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</si>
  <si>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</si>
  <si>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</si>
  <si>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</si>
  <si>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</si>
  <si>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</si>
  <si>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</si>
  <si>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</si>
  <si>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</si>
  <si>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</si>
  <si>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</si>
  <si>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</si>
  <si>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</si>
  <si>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</si>
  <si>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</si>
  <si>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</si>
  <si>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</si>
  <si>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</si>
  <si>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</si>
  <si>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</si>
  <si>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</si>
  <si>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</si>
  <si>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</si>
  <si>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</si>
  <si>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</si>
  <si>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</si>
  <si>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</si>
  <si>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</si>
  <si>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</si>
  <si>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</si>
  <si>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</si>
  <si>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</si>
  <si>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</si>
  <si>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</si>
  <si>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</si>
  <si>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</si>
  <si>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</si>
  <si>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</si>
  <si>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</si>
  <si>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</si>
  <si>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</si>
  <si>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</si>
  <si>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</si>
  <si>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</si>
  <si>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</si>
  <si>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</si>
  <si>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</si>
  <si>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</si>
  <si>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</si>
  <si>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</si>
  <si>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</si>
  <si>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</si>
  <si>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</si>
  <si>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</si>
  <si>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</si>
  <si>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</si>
  <si>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</si>
  <si>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</si>
  <si>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</si>
  <si>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</si>
  <si>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</si>
  <si>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</si>
  <si>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</si>
  <si>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</si>
  <si>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</si>
  <si>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</si>
  <si>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</si>
  <si>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</si>
  <si>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</si>
  <si>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</si>
  <si>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</si>
  <si>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</si>
  <si>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</si>
  <si>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</si>
  <si>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</si>
  <si>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</si>
  <si>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</si>
  <si>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</si>
  <si>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</si>
  <si>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</si>
  <si>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</si>
  <si>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</si>
  <si>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</si>
  <si>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</si>
  <si>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</si>
  <si>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</si>
  <si>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</si>
  <si>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</si>
  <si>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</si>
  <si>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</si>
  <si>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</si>
  <si>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</si>
  <si>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</si>
  <si>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</si>
  <si>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</si>
  <si>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</si>
  <si>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</si>
  <si>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</si>
  <si>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</si>
  <si>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</si>
  <si>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</si>
  <si>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</si>
  <si>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</si>
  <si>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</si>
  <si>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</si>
  <si>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</si>
  <si>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</si>
  <si>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</si>
  <si>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</si>
  <si>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</si>
  <si>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</si>
  <si>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</si>
  <si>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</si>
  <si>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</si>
  <si>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</si>
  <si>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</si>
  <si>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</si>
  <si>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</si>
  <si>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</si>
  <si>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</si>
  <si>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</si>
  <si>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</si>
  <si>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</si>
  <si>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</si>
  <si>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</si>
  <si>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</si>
  <si>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</si>
  <si>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</si>
  <si>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</si>
  <si>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</si>
  <si>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</si>
  <si>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</si>
  <si>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</si>
  <si>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</si>
  <si>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</si>
  <si>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</si>
  <si>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</si>
  <si>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</si>
  <si>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</si>
  <si>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</si>
  <si>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</si>
  <si>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</si>
  <si>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</si>
  <si>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</si>
  <si>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</si>
  <si>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</si>
  <si>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</si>
  <si>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</si>
  <si>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</si>
  <si>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</si>
  <si>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</si>
  <si>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</si>
  <si>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</si>
  <si>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</si>
  <si>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</si>
  <si>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</si>
  <si>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</si>
  <si>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</si>
  <si>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</si>
  <si>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</si>
  <si>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</si>
  <si>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</si>
  <si>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</si>
  <si>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</si>
  <si>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</si>
  <si>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</si>
  <si>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</si>
  <si>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</si>
  <si>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</si>
  <si>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</si>
  <si>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</si>
  <si>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</si>
  <si>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</si>
  <si>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</si>
  <si>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</si>
  <si>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</si>
  <si>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</si>
  <si>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</si>
  <si>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</si>
  <si>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</si>
  <si>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</si>
  <si>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</si>
  <si>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</si>
  <si>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</si>
  <si>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</si>
  <si>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</si>
  <si>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</si>
  <si>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</si>
  <si>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</si>
  <si>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</si>
  <si>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</si>
  <si>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</si>
  <si>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</si>
  <si>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</si>
  <si>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</si>
  <si>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</si>
  <si>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</si>
  <si>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</si>
  <si>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</si>
  <si>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</si>
  <si>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</si>
  <si>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</si>
  <si>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</si>
  <si>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</si>
  <si>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</si>
  <si>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</si>
  <si>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</si>
  <si>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</si>
  <si>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</si>
  <si>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</si>
  <si>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</si>
  <si>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</si>
  <si>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</si>
  <si>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</si>
  <si>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</si>
  <si>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</si>
  <si>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</si>
  <si>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</si>
  <si>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</si>
  <si>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</si>
  <si>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</si>
  <si>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</si>
  <si>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</si>
  <si>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</si>
  <si>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</si>
  <si>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</si>
  <si>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</si>
  <si>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</si>
  <si>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</si>
  <si>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</si>
  <si>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</si>
  <si>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</si>
  <si>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</si>
  <si>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</si>
  <si>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</si>
  <si>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</si>
  <si>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</si>
  <si>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</si>
  <si>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</si>
  <si>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</si>
  <si>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</si>
  <si>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</si>
  <si>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</si>
  <si>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</si>
  <si>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</si>
  <si>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</si>
  <si>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</si>
  <si>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</si>
  <si>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</si>
  <si>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</si>
  <si>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</si>
  <si>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</si>
  <si>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</si>
  <si>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</si>
  <si>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</si>
  <si>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</si>
  <si>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</si>
  <si>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</si>
  <si>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</si>
  <si>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</si>
  <si>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</si>
  <si>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</si>
  <si>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</si>
  <si>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</si>
  <si>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</si>
  <si>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</si>
  <si>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</si>
  <si>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</si>
  <si>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</si>
  <si>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</si>
  <si>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</si>
  <si>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</si>
  <si>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</si>
  <si>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</si>
  <si>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</si>
  <si>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</si>
  <si>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</si>
  <si>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</si>
  <si>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</si>
  <si>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</si>
  <si>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</si>
  <si>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</si>
  <si>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</si>
  <si>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</si>
  <si>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</si>
  <si>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</si>
  <si>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</si>
  <si>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</si>
  <si>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</si>
  <si>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</si>
  <si>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</si>
  <si>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</si>
  <si>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</si>
  <si>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</si>
  <si>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</si>
  <si>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</si>
  <si>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</si>
  <si>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</si>
  <si>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</si>
  <si>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</si>
  <si>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</si>
  <si>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</si>
  <si>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</si>
  <si>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</si>
  <si>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</si>
  <si>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</si>
  <si>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</si>
  <si>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</si>
  <si>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</si>
  <si>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</si>
  <si>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</si>
  <si>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</si>
  <si>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</si>
  <si>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</si>
  <si>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</si>
  <si>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</si>
  <si>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</si>
  <si>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</si>
  <si>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</si>
  <si>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</si>
  <si>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</si>
  <si>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</si>
  <si>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</si>
  <si>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</si>
  <si>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</si>
  <si>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</si>
  <si>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</si>
  <si>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</si>
  <si>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</si>
  <si>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</si>
  <si>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</si>
  <si>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</si>
  <si>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</si>
  <si>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</si>
  <si>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</si>
  <si>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</si>
  <si>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</si>
  <si>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</si>
  <si>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</si>
  <si>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</si>
  <si>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</si>
  <si>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</si>
  <si>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</si>
  <si>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</si>
  <si>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</si>
  <si>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</si>
  <si>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</si>
  <si>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</si>
  <si>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</si>
  <si>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</si>
  <si>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</si>
  <si>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</si>
  <si>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</si>
  <si>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</si>
  <si>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</si>
  <si>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</si>
  <si>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</si>
  <si>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</si>
  <si>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</si>
  <si>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</si>
  <si>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</si>
  <si>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</si>
  <si>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</si>
  <si>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</si>
  <si>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</si>
  <si>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</si>
  <si>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</si>
  <si>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</si>
  <si>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</si>
  <si>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</si>
  <si>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</si>
  <si>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</si>
  <si>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</si>
  <si>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</si>
  <si>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</si>
  <si>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</si>
  <si>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</si>
  <si>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</si>
  <si>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</si>
  <si>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</si>
  <si>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</si>
  <si>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</si>
  <si>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</si>
  <si>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</si>
  <si>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</si>
  <si>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</si>
  <si>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</si>
  <si>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</si>
  <si>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</si>
  <si>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</si>
  <si>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</si>
  <si>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</si>
  <si>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</si>
  <si>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</si>
  <si>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</si>
  <si>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</si>
  <si>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</si>
  <si>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</si>
  <si>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</si>
  <si>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</si>
  <si>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</si>
  <si>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</si>
  <si>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</si>
  <si>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</si>
  <si>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</si>
  <si>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</si>
  <si>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</si>
  <si>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</si>
  <si>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</si>
  <si>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</si>
  <si>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</si>
  <si>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</si>
  <si>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</si>
  <si>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</si>
  <si>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</si>
  <si>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</si>
  <si>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</si>
  <si>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</si>
  <si>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</si>
  <si>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</si>
  <si>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</si>
  <si>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</si>
  <si>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</si>
  <si>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</si>
  <si>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</si>
  <si>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</si>
  <si>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</si>
  <si>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</si>
  <si>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</si>
  <si>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</si>
  <si>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</si>
  <si>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</si>
  <si>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</si>
  <si>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</si>
  <si>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</si>
  <si>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</si>
  <si>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</si>
  <si>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</si>
  <si>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</si>
  <si>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</si>
  <si>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</si>
  <si>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</si>
  <si>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</si>
  <si>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</si>
  <si>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</si>
  <si>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</si>
  <si>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</si>
  <si>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</si>
  <si>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</si>
  <si>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</si>
  <si>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</si>
  <si>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</si>
  <si>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</si>
  <si>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</si>
  <si>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</si>
  <si>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</si>
  <si>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</si>
  <si>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</si>
  <si>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</si>
  <si>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</si>
  <si>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</si>
  <si>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</si>
  <si>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</si>
  <si>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</si>
  <si>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</si>
  <si>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</si>
  <si>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</si>
  <si>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</si>
  <si>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</si>
  <si>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</si>
  <si>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</si>
  <si>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</si>
  <si>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</si>
  <si>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</si>
  <si>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</si>
  <si>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</si>
  <si>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</si>
  <si>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</si>
  <si>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</si>
  <si>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</si>
  <si>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</si>
  <si>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</si>
  <si>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</si>
  <si>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</si>
  <si>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</si>
  <si>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</si>
  <si>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</si>
  <si>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</si>
  <si>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</si>
  <si>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</si>
  <si>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</si>
  <si>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</si>
  <si>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</si>
  <si>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</si>
  <si>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</si>
  <si>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</si>
  <si>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</si>
  <si>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</si>
  <si>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</si>
  <si>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</si>
  <si>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</si>
  <si>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</si>
  <si>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</si>
  <si>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</si>
  <si>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</si>
  <si>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</si>
  <si>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</si>
  <si>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</si>
  <si>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</si>
  <si>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</si>
  <si>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</si>
  <si>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</si>
  <si>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</si>
  <si>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</si>
  <si>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</si>
  <si>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</si>
  <si>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</si>
  <si>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</si>
  <si>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</si>
  <si>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</si>
  <si>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</si>
  <si>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</si>
  <si>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</si>
  <si>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</si>
  <si>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</si>
  <si>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</si>
  <si>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</si>
  <si>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</si>
  <si>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</si>
  <si>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</si>
  <si>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</si>
  <si>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</si>
  <si>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</si>
  <si>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</si>
  <si>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</si>
  <si>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</si>
  <si>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</si>
  <si>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</si>
  <si>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</si>
  <si>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</si>
  <si>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</si>
  <si>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</si>
  <si>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</si>
  <si>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</si>
  <si>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</si>
  <si>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</si>
  <si>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</si>
  <si>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</si>
  <si>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</si>
  <si>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</si>
  <si>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</si>
  <si>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</si>
  <si>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</si>
  <si>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</si>
  <si>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</si>
  <si>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</si>
  <si>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</si>
  <si>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</si>
  <si>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</si>
  <si>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</si>
  <si>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</si>
  <si>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</si>
  <si>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</si>
  <si>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</si>
  <si>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</si>
  <si>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</si>
  <si>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</si>
  <si>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</si>
  <si>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</si>
  <si>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</si>
  <si>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</si>
  <si>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</si>
  <si>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</si>
  <si>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</si>
  <si>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</si>
  <si>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</si>
  <si>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</si>
  <si>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</si>
  <si>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</si>
  <si>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</si>
  <si>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</si>
  <si>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</si>
  <si>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</si>
  <si>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</si>
  <si>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</si>
  <si>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</si>
  <si>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</si>
  <si>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</si>
  <si>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</si>
  <si>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</si>
  <si>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</si>
  <si>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</si>
  <si>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</si>
  <si>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</si>
  <si>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</si>
  <si>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</si>
  <si>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</si>
  <si>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</si>
  <si>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</si>
  <si>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</si>
  <si>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</si>
  <si>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</si>
  <si>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</si>
  <si>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</si>
  <si>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</si>
  <si>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</si>
  <si>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</si>
  <si>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</si>
  <si>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</si>
  <si>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</si>
  <si>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</si>
  <si>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</si>
  <si>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</si>
  <si>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</si>
  <si>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</si>
  <si>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</si>
  <si>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</si>
  <si>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</si>
  <si>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</si>
  <si>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</si>
  <si>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</si>
  <si>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</si>
  <si>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</si>
  <si>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</si>
  <si>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</si>
  <si>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</si>
  <si>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</si>
  <si>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</si>
  <si>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</si>
  <si>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</si>
  <si>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</si>
  <si>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</si>
  <si>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</si>
  <si>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</si>
  <si>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</si>
  <si>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</si>
  <si>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</si>
  <si>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</si>
  <si>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</si>
  <si>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</si>
  <si>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</si>
  <si>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</si>
  <si>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</si>
  <si>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</si>
  <si>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</si>
  <si>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</si>
  <si>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</si>
  <si>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</si>
  <si>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</si>
  <si>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</si>
  <si>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</si>
  <si>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</si>
  <si>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</si>
  <si>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</si>
  <si>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</si>
  <si>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</si>
  <si>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</si>
  <si>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</si>
  <si>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</si>
  <si>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</si>
  <si>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</si>
  <si>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</si>
  <si>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</si>
  <si>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</si>
  <si>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</si>
  <si>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</si>
  <si>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</si>
  <si>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</si>
  <si>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</si>
  <si>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</si>
  <si>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</si>
  <si>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</si>
  <si>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</si>
  <si>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</si>
  <si>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</si>
  <si>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</si>
  <si>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</si>
  <si>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</si>
  <si>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</si>
  <si>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</si>
  <si>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</si>
  <si>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</si>
  <si>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</si>
  <si>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</si>
  <si>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</si>
  <si>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</si>
  <si>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</si>
  <si>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</si>
  <si>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</si>
  <si>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</si>
  <si>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</si>
  <si>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</si>
  <si>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</si>
  <si>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</si>
  <si>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</si>
  <si>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</si>
  <si>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</si>
  <si>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</si>
  <si>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</si>
  <si>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</si>
  <si>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</si>
  <si>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</si>
  <si>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</si>
  <si>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</si>
  <si>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</si>
  <si>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</si>
  <si>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</si>
  <si>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</si>
  <si>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</si>
  <si>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</si>
  <si>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</si>
  <si>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</si>
  <si>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</si>
  <si>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</si>
  <si>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</si>
  <si>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</si>
  <si>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</si>
  <si>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</si>
  <si>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</si>
  <si>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</si>
  <si>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</si>
  <si>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</si>
  <si>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</si>
  <si>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</si>
  <si>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</si>
  <si>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</si>
  <si>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</si>
  <si>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</si>
  <si>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</si>
  <si>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</si>
  <si>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</si>
  <si>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</si>
  <si>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</si>
  <si>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</si>
  <si>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</si>
  <si>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</si>
  <si>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</si>
  <si>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</si>
  <si>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</si>
  <si>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</si>
  <si>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</si>
  <si>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</si>
  <si>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</si>
  <si>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</si>
  <si>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</si>
  <si>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</si>
  <si>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</si>
  <si>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</si>
  <si>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</si>
  <si>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</si>
  <si>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</si>
  <si>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</si>
  <si>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</si>
  <si>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</si>
  <si>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</si>
  <si>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</si>
  <si>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</si>
  <si>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</si>
  <si>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</si>
  <si>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</si>
  <si>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</si>
  <si>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</si>
  <si>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</si>
  <si>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</si>
  <si>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</si>
  <si>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</si>
  <si>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</si>
  <si>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</si>
  <si>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</si>
  <si>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</si>
  <si>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</si>
  <si>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</si>
  <si>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</si>
  <si>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</si>
  <si>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</si>
  <si>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</si>
  <si>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</si>
  <si>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</si>
  <si>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</si>
  <si>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</si>
  <si>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</si>
  <si>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</si>
  <si>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</si>
  <si>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</si>
  <si>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</si>
  <si>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</si>
  <si>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</si>
  <si>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</si>
  <si>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</si>
  <si>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</si>
  <si>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</si>
  <si>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</si>
  <si>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</si>
  <si>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</si>
  <si>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</si>
  <si>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</si>
  <si>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</si>
  <si>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</si>
  <si>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</si>
  <si>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</si>
  <si>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</si>
  <si>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</si>
  <si>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</si>
  <si>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</si>
  <si>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</si>
  <si>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</si>
  <si>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</si>
  <si>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</si>
  <si>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</si>
  <si>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</si>
  <si>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</si>
  <si>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</si>
  <si>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</si>
  <si>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</si>
  <si>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</si>
  <si>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</si>
  <si>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</si>
  <si>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</si>
  <si>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</si>
  <si>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</si>
  <si>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</si>
  <si>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</si>
  <si>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</si>
  <si>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</si>
  <si>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</si>
  <si>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</si>
  <si>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</si>
  <si>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</si>
  <si>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</si>
  <si>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</si>
  <si>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</si>
  <si>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</si>
  <si>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</si>
  <si>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</si>
  <si>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</si>
  <si>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</si>
  <si>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</si>
  <si>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</si>
  <si>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</si>
  <si>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</si>
  <si>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</si>
  <si>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</si>
  <si>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</si>
  <si>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</si>
  <si>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</si>
  <si>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</si>
  <si>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</si>
  <si>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</si>
  <si>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</si>
  <si>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</si>
  <si>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</si>
  <si>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</si>
  <si>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</si>
  <si>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</si>
  <si>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</si>
  <si>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</si>
  <si>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</si>
  <si>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</si>
  <si>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</si>
  <si>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</si>
  <si>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</si>
  <si>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</si>
  <si>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</si>
  <si>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</si>
  <si>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</si>
  <si>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</si>
  <si>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</si>
  <si>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</si>
  <si>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</si>
  <si>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</si>
  <si>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</si>
  <si>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</si>
  <si>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</si>
  <si>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</si>
  <si>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</si>
  <si>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</si>
  <si>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</si>
  <si>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</si>
  <si>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</si>
  <si>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</si>
  <si>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</si>
  <si>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</si>
  <si>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</si>
  <si>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</si>
  <si>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</si>
  <si>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</si>
  <si>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</si>
  <si>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</si>
  <si>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</si>
  <si>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</si>
  <si>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</si>
  <si>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</si>
  <si>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</si>
  <si>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</si>
  <si>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</si>
  <si>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</si>
  <si>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</si>
  <si>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</si>
  <si>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</si>
  <si>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</si>
  <si>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</si>
  <si>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</si>
  <si>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</si>
  <si>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</si>
  <si>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</si>
  <si>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</si>
  <si>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</si>
  <si>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</si>
  <si>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</si>
  <si>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</si>
  <si>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</si>
  <si>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</si>
  <si>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</si>
  <si>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</si>
  <si>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</si>
  <si>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</si>
  <si>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</si>
  <si>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</si>
  <si>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</si>
  <si>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</si>
  <si>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</si>
  <si>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</si>
  <si>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</si>
  <si>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</si>
  <si>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</si>
  <si>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</si>
  <si>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</si>
  <si>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</si>
  <si>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</si>
  <si>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</si>
  <si>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</si>
  <si>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</si>
  <si>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</si>
  <si>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</si>
  <si>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</si>
  <si>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</si>
  <si>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</si>
  <si>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</si>
  <si>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</si>
  <si>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</si>
  <si>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</si>
  <si>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</si>
  <si>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</si>
  <si>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</si>
  <si>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</si>
  <si>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</si>
  <si>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</si>
  <si>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</si>
  <si>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</si>
  <si>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</si>
  <si>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</si>
  <si>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</si>
  <si>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</si>
  <si>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</si>
  <si>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</si>
  <si>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</si>
  <si>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</si>
  <si>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</si>
  <si>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</si>
  <si>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</si>
  <si>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</si>
  <si>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</si>
  <si>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</si>
  <si>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</si>
  <si>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</si>
  <si>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</si>
  <si>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</si>
  <si>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</si>
  <si>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</si>
  <si>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</si>
  <si>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</si>
  <si>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</si>
  <si>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</si>
  <si>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</si>
  <si>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</si>
  <si>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</si>
  <si>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</si>
  <si>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</si>
  <si>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</si>
  <si>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</si>
  <si>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</si>
  <si>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</si>
  <si>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</si>
  <si>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</si>
  <si>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</si>
  <si>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</si>
  <si>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</si>
  <si>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</si>
  <si>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</si>
  <si>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</si>
  <si>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</si>
  <si>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</si>
  <si>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</si>
  <si>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</si>
  <si>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</si>
  <si>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</si>
  <si>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</si>
  <si>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</si>
  <si>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</si>
  <si>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</si>
  <si>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</si>
  <si>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</si>
  <si>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</si>
  <si>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</si>
  <si>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</si>
  <si>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</si>
  <si>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</si>
  <si>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</si>
  <si>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</si>
  <si>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</si>
  <si>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</si>
  <si>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</si>
  <si>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</si>
  <si>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</si>
  <si>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</si>
  <si>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</si>
  <si>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</si>
  <si>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</si>
  <si>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</si>
  <si>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</si>
  <si>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</si>
  <si>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</si>
  <si>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</si>
  <si>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</si>
  <si>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</si>
  <si>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</si>
  <si>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</si>
  <si>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</si>
  <si>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</si>
  <si>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</si>
  <si>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</si>
  <si>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</si>
  <si>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</si>
  <si>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</si>
  <si>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</si>
  <si>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</si>
  <si>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</si>
  <si>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</si>
  <si>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</si>
  <si>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</si>
  <si>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</si>
  <si>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</si>
  <si>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</si>
  <si>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</si>
  <si>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</si>
  <si>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</si>
  <si>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</si>
  <si>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</si>
  <si>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</si>
  <si>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</si>
  <si>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</si>
  <si>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</si>
  <si>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</si>
  <si>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</si>
  <si>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</si>
  <si>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</si>
  <si>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</si>
  <si>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</si>
  <si>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</si>
  <si>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</si>
  <si>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</si>
  <si>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</si>
  <si>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</si>
  <si>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</si>
  <si>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</si>
  <si>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</si>
  <si>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</si>
  <si>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</si>
  <si>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</si>
  <si>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</si>
  <si>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</si>
  <si>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</si>
  <si>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</si>
  <si>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</si>
  <si>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</si>
  <si>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</si>
  <si>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</si>
  <si>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</si>
  <si>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</si>
  <si>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</si>
  <si>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</si>
  <si>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</si>
  <si>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</si>
  <si>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</si>
  <si>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</si>
  <si>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</si>
  <si>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</si>
  <si>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</si>
  <si>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</si>
  <si>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</si>
  <si>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</si>
  <si>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</si>
  <si>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</si>
  <si>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</si>
  <si>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</si>
  <si>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</si>
  <si>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</si>
  <si>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</si>
  <si>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</si>
  <si>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</si>
  <si>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</si>
  <si>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</si>
  <si>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</si>
  <si>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</si>
  <si>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</si>
  <si>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</si>
  <si>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</si>
  <si>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</si>
  <si>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</si>
  <si>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</si>
  <si>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</si>
  <si>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</si>
  <si>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</si>
  <si>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</si>
  <si>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</si>
  <si>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</si>
  <si>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</si>
  <si>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</si>
  <si>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</si>
  <si>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</si>
  <si>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</si>
  <si>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</si>
  <si>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</si>
  <si>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</si>
  <si>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</si>
  <si>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</si>
  <si>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</si>
  <si>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</si>
  <si>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</si>
  <si>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</si>
  <si>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</si>
  <si>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</si>
  <si>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</si>
  <si>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</si>
  <si>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</si>
  <si>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</si>
  <si>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</si>
  <si>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</si>
  <si>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</si>
  <si>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</si>
  <si>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</si>
  <si>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</si>
  <si>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</si>
  <si>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</si>
  <si>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</si>
  <si>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</si>
  <si>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</si>
  <si>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</si>
  <si>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</si>
  <si>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</si>
  <si>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</si>
  <si>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</si>
  <si>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</si>
  <si>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</si>
  <si>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</si>
  <si>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</si>
  <si>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</si>
  <si>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</si>
  <si>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</si>
  <si>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</si>
  <si>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</si>
  <si>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</si>
  <si>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</si>
  <si>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</si>
  <si>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</si>
  <si>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</si>
  <si>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</si>
  <si>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</si>
  <si>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</si>
  <si>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</si>
  <si>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</si>
  <si>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</si>
  <si>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</si>
  <si>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</si>
  <si>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</si>
  <si>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</si>
  <si>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</si>
  <si>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</si>
  <si>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</si>
  <si>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</si>
  <si>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</si>
  <si>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</si>
  <si>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</si>
  <si>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</si>
  <si>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</si>
  <si>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</si>
  <si>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</si>
  <si>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</si>
  <si>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</si>
  <si>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</si>
  <si>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</si>
  <si>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</si>
  <si>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</si>
  <si>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</si>
  <si>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</si>
  <si>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</si>
  <si>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</si>
  <si>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</si>
  <si>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</si>
  <si>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</si>
  <si>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</si>
  <si>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</si>
  <si>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</si>
  <si>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</si>
  <si>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</si>
  <si>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</si>
  <si>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</si>
  <si>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</si>
  <si>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</si>
  <si>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</si>
  <si>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</si>
  <si>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</si>
  <si>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</si>
  <si>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</si>
  <si>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</si>
  <si>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</si>
  <si>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</si>
  <si>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</si>
  <si>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</si>
  <si>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</si>
  <si>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</si>
  <si>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</si>
  <si>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</si>
  <si>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</si>
  <si>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</si>
  <si>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</si>
  <si>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</si>
  <si>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</si>
  <si>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</si>
  <si>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</si>
  <si>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</si>
  <si>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</si>
  <si>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</si>
  <si>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</si>
  <si>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</si>
  <si>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</si>
  <si>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</si>
  <si>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</si>
  <si>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</si>
  <si>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</si>
  <si>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</si>
  <si>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</si>
  <si>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</si>
  <si>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</si>
  <si>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</si>
  <si>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</si>
  <si>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</si>
  <si>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</si>
  <si>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</si>
  <si>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</si>
  <si>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</si>
  <si>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</si>
  <si>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</si>
  <si>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</si>
  <si>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</si>
  <si>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</si>
  <si>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</si>
  <si>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</si>
  <si>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</si>
  <si>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</si>
  <si>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</si>
  <si>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</si>
  <si>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</si>
  <si>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</si>
  <si>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</si>
  <si>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</si>
  <si>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</si>
  <si>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</si>
  <si>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</si>
  <si>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</si>
  <si>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</si>
  <si>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</si>
  <si>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</si>
  <si>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</si>
  <si>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</si>
  <si>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</si>
  <si>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</si>
  <si>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</si>
  <si>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</si>
  <si>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</si>
  <si>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</si>
  <si>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</si>
  <si>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</si>
  <si>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</si>
  <si>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</si>
  <si>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</si>
  <si>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</si>
  <si>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</si>
  <si>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</si>
  <si>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</si>
  <si>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</si>
  <si>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</si>
  <si>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</si>
  <si>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</si>
  <si>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</si>
  <si>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</si>
  <si>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</si>
  <si>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</si>
  <si>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</si>
  <si>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</si>
  <si>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</si>
  <si>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</si>
  <si>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</si>
  <si>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</si>
  <si>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</si>
  <si>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</si>
  <si>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</si>
  <si>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</si>
  <si>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</si>
  <si>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</si>
  <si>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</si>
  <si>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</si>
  <si>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</si>
  <si>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</si>
  <si>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</si>
  <si>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</si>
  <si>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</si>
  <si>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</si>
  <si>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</si>
  <si>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</si>
  <si>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</si>
  <si>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</si>
  <si>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</si>
  <si>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</si>
  <si>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</si>
  <si>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</si>
  <si>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</si>
  <si>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</si>
  <si>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</si>
  <si>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</si>
  <si>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</si>
  <si>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</si>
  <si>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</si>
  <si>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</si>
  <si>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</si>
  <si>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</si>
  <si>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</si>
  <si>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</si>
  <si>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</si>
  <si>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</si>
  <si>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</si>
  <si>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</si>
  <si>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</si>
  <si>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</si>
  <si>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</si>
  <si>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</si>
  <si>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</si>
  <si>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</si>
  <si>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</si>
  <si>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</si>
  <si>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</si>
  <si>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</si>
  <si>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</si>
  <si>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</si>
  <si>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</si>
  <si>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</si>
  <si>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</si>
  <si>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</si>
  <si>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</si>
  <si>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</si>
  <si>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</si>
  <si>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</si>
  <si>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</si>
  <si>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</si>
  <si>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</si>
  <si>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</si>
  <si>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</si>
  <si>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</si>
  <si>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</si>
  <si>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</si>
  <si>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</si>
  <si>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</si>
  <si>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</si>
  <si>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</si>
  <si>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</si>
  <si>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</si>
  <si>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</si>
  <si>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</si>
  <si>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</si>
  <si>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</si>
  <si>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</si>
  <si>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</si>
  <si>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</si>
  <si>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</si>
  <si>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</si>
  <si>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</si>
  <si>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</si>
  <si>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</si>
  <si>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</si>
  <si>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</si>
  <si>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</si>
  <si>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</si>
  <si>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</si>
  <si>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</si>
  <si>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</si>
  <si>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</si>
  <si>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</si>
  <si>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</si>
  <si>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</si>
  <si>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</si>
  <si>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</si>
  <si>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</si>
  <si>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</si>
  <si>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</si>
  <si>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</si>
  <si>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</si>
  <si>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</si>
  <si>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</si>
  <si>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</si>
  <si>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</si>
  <si>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</si>
  <si>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</si>
  <si>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</si>
  <si>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</si>
  <si>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</si>
  <si>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</si>
  <si>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</si>
  <si>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</si>
  <si>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</si>
  <si>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</si>
  <si>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</si>
  <si>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</si>
  <si>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</si>
  <si>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</si>
  <si>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</si>
  <si>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</si>
  <si>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</si>
  <si>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</si>
  <si>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</si>
  <si>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</si>
  <si>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</si>
  <si>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</si>
  <si>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</si>
  <si>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</si>
  <si>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</si>
  <si>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</si>
  <si>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</si>
  <si>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</si>
  <si>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</si>
  <si>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</si>
  <si>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</si>
  <si>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</si>
  <si>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</si>
  <si>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</si>
  <si>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</si>
  <si>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</si>
  <si>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</si>
  <si>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</si>
  <si>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</si>
  <si>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</si>
  <si>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</si>
  <si>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</si>
  <si>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</si>
  <si>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</si>
  <si>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</si>
  <si>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</si>
  <si>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</si>
  <si>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</si>
  <si>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</si>
  <si>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</si>
  <si>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</si>
  <si>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</si>
  <si>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</si>
  <si>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</si>
  <si>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</si>
  <si>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</si>
  <si>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</si>
  <si>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</si>
  <si>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</si>
  <si>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</si>
  <si>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</si>
  <si>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</si>
  <si>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</si>
  <si>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</si>
  <si>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</si>
  <si>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</si>
  <si>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</si>
  <si>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</si>
  <si>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</si>
  <si>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</si>
  <si>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</si>
  <si>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</si>
  <si>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</si>
  <si>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</si>
  <si>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</si>
  <si>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</si>
  <si>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</si>
  <si>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</si>
  <si>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</si>
  <si>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</si>
  <si>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</si>
  <si>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</si>
  <si>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</si>
  <si>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</si>
  <si>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</si>
  <si>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</si>
  <si>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</si>
  <si>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</si>
  <si>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</si>
  <si>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</si>
  <si>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</si>
  <si>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</si>
  <si>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</si>
  <si>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</si>
  <si>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</si>
  <si>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</si>
  <si>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</si>
  <si>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</si>
  <si>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</si>
  <si>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</si>
  <si>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</si>
  <si>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</si>
  <si>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</si>
  <si>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</si>
  <si>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</si>
  <si>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</si>
  <si>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</si>
  <si>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</si>
  <si>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</si>
  <si>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</si>
  <si>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</si>
  <si>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</si>
  <si>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</si>
  <si>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</si>
  <si>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</si>
  <si>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</si>
  <si>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</si>
  <si>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</si>
  <si>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</si>
  <si>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</si>
  <si>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</si>
  <si>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</si>
  <si>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</si>
  <si>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</si>
  <si>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</si>
  <si>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</si>
  <si>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</si>
  <si>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</si>
  <si>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</si>
  <si>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</si>
  <si>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</si>
  <si>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</si>
  <si>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</si>
  <si>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</si>
  <si>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</si>
  <si>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</si>
  <si>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</si>
  <si>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</si>
  <si>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</si>
  <si>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</si>
  <si>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</si>
  <si>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</si>
  <si>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</si>
  <si>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</si>
  <si>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</si>
  <si>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</si>
  <si>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</si>
  <si>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</si>
  <si>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</si>
  <si>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</si>
  <si>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</si>
  <si>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</si>
  <si>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</si>
  <si>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</si>
  <si>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</si>
  <si>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</si>
  <si>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</si>
  <si>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</si>
  <si>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</si>
  <si>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</si>
  <si>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</si>
  <si>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</si>
  <si>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</si>
  <si>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</si>
  <si>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</si>
  <si>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</si>
  <si>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</si>
  <si>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</si>
  <si>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</si>
  <si>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</si>
  <si>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</si>
  <si>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</si>
  <si>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</si>
  <si>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</si>
  <si>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</si>
  <si>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</si>
  <si>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</si>
  <si>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</si>
  <si>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</si>
  <si>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</si>
  <si>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</si>
  <si>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</si>
  <si>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</si>
  <si>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</si>
  <si>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</si>
  <si>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</si>
  <si>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</si>
  <si>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</si>
  <si>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</si>
  <si>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</si>
  <si>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</si>
  <si>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</si>
  <si>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</si>
  <si>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</si>
  <si>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</si>
  <si>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</si>
  <si>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</si>
  <si>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</si>
  <si>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</si>
  <si>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</si>
  <si>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</si>
  <si>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</si>
  <si>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</si>
  <si>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</si>
  <si>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</si>
  <si>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</si>
  <si>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</si>
  <si>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</si>
  <si>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</si>
  <si>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</si>
  <si>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</si>
  <si>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</si>
  <si>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</si>
  <si>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</si>
  <si>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</si>
  <si>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</si>
  <si>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</si>
  <si>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</si>
  <si>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</si>
  <si>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</si>
  <si>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</si>
  <si>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</si>
  <si>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</si>
  <si>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</si>
  <si>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</si>
  <si>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</si>
  <si>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</si>
  <si>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</si>
  <si>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</si>
  <si>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</si>
  <si>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</si>
  <si>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</si>
  <si>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</si>
  <si>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</si>
  <si>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</si>
  <si>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</si>
  <si>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</si>
  <si>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</si>
  <si>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</si>
  <si>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</si>
  <si>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</si>
  <si>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</si>
  <si>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</si>
  <si>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</si>
  <si>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</si>
  <si>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</si>
  <si>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</si>
  <si>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</si>
  <si>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</si>
  <si>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</si>
  <si>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</si>
  <si>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</si>
  <si>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</si>
  <si>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</si>
  <si>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</si>
  <si>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</si>
  <si>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</si>
  <si>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</si>
  <si>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</si>
  <si>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</si>
  <si>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</si>
  <si>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</si>
  <si>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</si>
  <si>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</si>
  <si>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</si>
  <si>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</si>
  <si>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</si>
  <si>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</si>
  <si>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</si>
  <si>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</si>
  <si>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</si>
  <si>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</si>
  <si>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</si>
  <si>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</si>
  <si>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</si>
  <si>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</si>
  <si>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</si>
  <si>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</si>
  <si>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</si>
  <si>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</si>
  <si>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</si>
  <si>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</si>
  <si>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</si>
  <si>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</si>
  <si>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</si>
  <si>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</si>
  <si>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</si>
  <si>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</si>
  <si>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</si>
  <si>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</si>
  <si>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</si>
  <si>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</si>
  <si>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</si>
  <si>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</si>
  <si>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</si>
  <si>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</si>
  <si>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</si>
  <si>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</si>
  <si>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</si>
  <si>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</si>
  <si>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</si>
  <si>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</si>
  <si>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</si>
  <si>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</si>
  <si>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</si>
  <si>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</si>
  <si>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</si>
  <si>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</si>
  <si>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</si>
  <si>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</si>
  <si>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</si>
  <si>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</si>
  <si>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</si>
  <si>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</si>
  <si>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</si>
  <si>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</si>
  <si>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</si>
  <si>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</si>
  <si>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</si>
  <si>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</si>
  <si>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</si>
  <si>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</si>
  <si>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</si>
  <si>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</si>
  <si>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</si>
  <si>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</si>
  <si>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</si>
  <si>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</si>
  <si>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</si>
  <si>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</si>
  <si>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</si>
  <si>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</si>
  <si>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</si>
  <si>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</si>
  <si>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</si>
  <si>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</si>
  <si>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</si>
  <si>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</si>
  <si>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</si>
  <si>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</si>
  <si>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</si>
  <si>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</si>
  <si>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</si>
  <si>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</si>
  <si>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</si>
  <si>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</si>
  <si>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</si>
  <si>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</si>
  <si>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</si>
  <si>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</si>
  <si>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</si>
  <si>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</si>
  <si>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</si>
  <si>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</si>
  <si>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</si>
  <si>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</si>
  <si>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</si>
  <si>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</si>
  <si>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</si>
  <si>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</si>
  <si>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</si>
  <si>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</si>
  <si>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</si>
  <si>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</si>
  <si>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</si>
  <si>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</si>
  <si>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</si>
  <si>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</si>
  <si>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</si>
  <si>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</si>
  <si>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</si>
  <si>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</si>
  <si>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</si>
  <si>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</si>
  <si>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</si>
  <si>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</si>
  <si>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</si>
  <si>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</si>
  <si>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</si>
  <si>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</si>
  <si>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</si>
  <si>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</si>
  <si>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</si>
  <si>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</si>
  <si>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</si>
  <si>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</si>
  <si>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</si>
  <si>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</si>
  <si>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</si>
  <si>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</si>
  <si>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</si>
  <si>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</si>
  <si>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</si>
  <si>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</si>
  <si>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</si>
  <si>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</si>
  <si>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</si>
  <si>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</si>
  <si>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</si>
  <si>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</si>
  <si>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</si>
  <si>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</si>
  <si>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</si>
  <si>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</si>
  <si>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</si>
  <si>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</si>
  <si>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</si>
  <si>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</si>
  <si>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</si>
  <si>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</si>
  <si>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</si>
  <si>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</si>
  <si>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</si>
  <si>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</si>
  <si>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</si>
  <si>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</si>
  <si>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</si>
  <si>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</si>
  <si>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</si>
  <si>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</si>
  <si>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</si>
  <si>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</si>
  <si>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</si>
  <si>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</si>
  <si>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</si>
  <si>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</si>
  <si>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</si>
  <si>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</si>
  <si>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</si>
  <si>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</si>
  <si>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</si>
  <si>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</si>
  <si>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</si>
  <si>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</si>
  <si>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</si>
  <si>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</si>
  <si>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</si>
  <si>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</si>
  <si>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</si>
  <si>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</si>
  <si>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</si>
  <si>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</si>
  <si>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</si>
  <si>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</si>
  <si>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</si>
  <si>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</si>
  <si>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</si>
  <si>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</si>
  <si>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</si>
  <si>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</si>
  <si>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</si>
  <si>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</si>
  <si>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</si>
  <si>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</si>
  <si>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</si>
  <si>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</si>
  <si>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</si>
  <si>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</si>
  <si>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</si>
  <si>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</si>
  <si>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</si>
  <si>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</si>
  <si>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</si>
  <si>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</si>
  <si>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</si>
  <si>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</si>
  <si>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</si>
  <si>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</si>
  <si>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</si>
  <si>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</si>
  <si>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</si>
  <si>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</si>
  <si>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</si>
  <si>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</si>
  <si>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</si>
  <si>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</si>
  <si>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</si>
  <si>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</si>
  <si>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</si>
  <si>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</si>
  <si>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</si>
  <si>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</si>
  <si>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</si>
  <si>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</si>
  <si>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</si>
  <si>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</si>
  <si>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</si>
  <si>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</si>
  <si>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</si>
  <si>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</si>
  <si>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</si>
  <si>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</si>
  <si>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</si>
  <si>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</si>
  <si>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</si>
  <si>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</si>
  <si>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</si>
  <si>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</si>
  <si>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</si>
  <si>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</si>
  <si>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</si>
  <si>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</si>
  <si>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</si>
  <si>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</si>
  <si>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</si>
  <si>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</si>
  <si>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</si>
  <si>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</si>
  <si>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</si>
  <si>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</si>
  <si>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</si>
  <si>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</si>
  <si>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</si>
  <si>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</si>
  <si>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</si>
  <si>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</si>
  <si>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</si>
  <si>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</si>
  <si>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</si>
  <si>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</si>
  <si>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</si>
  <si>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</si>
  <si>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</si>
  <si>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</si>
  <si>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</si>
  <si>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</si>
  <si>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</si>
  <si>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</si>
  <si>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</si>
  <si>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</si>
  <si>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</si>
  <si>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</si>
  <si>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</si>
  <si>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</si>
  <si>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</si>
  <si>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</si>
  <si>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</si>
  <si>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</si>
  <si>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</si>
  <si>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</si>
  <si>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</si>
  <si>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</si>
  <si>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</si>
  <si>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</si>
  <si>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</si>
  <si>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</si>
  <si>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</si>
  <si>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</si>
  <si>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</si>
  <si>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</si>
  <si>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</si>
  <si>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</si>
  <si>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</si>
  <si>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</si>
  <si>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</si>
  <si>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</si>
  <si>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</si>
  <si>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</si>
  <si>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</si>
  <si>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</si>
  <si>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</si>
  <si>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</si>
  <si>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</si>
  <si>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</si>
  <si>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</si>
  <si>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</si>
  <si>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</si>
  <si>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</si>
  <si>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</si>
  <si>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</si>
  <si>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</si>
  <si>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</si>
  <si>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</si>
  <si>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</si>
  <si>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</si>
  <si>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</si>
  <si>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</si>
  <si>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</si>
  <si>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</si>
  <si>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</si>
  <si>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</si>
  <si>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</si>
  <si>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</si>
  <si>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</si>
  <si>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</si>
  <si>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</si>
  <si>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</si>
  <si>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</si>
  <si>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</si>
  <si>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</si>
  <si>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</si>
  <si>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</si>
  <si>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</si>
  <si>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</si>
  <si>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</si>
  <si>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</si>
  <si>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</si>
  <si>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</si>
  <si>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</si>
  <si>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</si>
  <si>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</si>
  <si>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</si>
  <si>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</si>
  <si>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</si>
  <si>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</si>
  <si>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</si>
  <si>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</si>
  <si>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</si>
  <si>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</si>
  <si>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</si>
  <si>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</si>
  <si>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</si>
  <si>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</si>
  <si>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</si>
  <si>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</si>
  <si>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</si>
  <si>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</si>
  <si>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</si>
  <si>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</si>
  <si>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</si>
  <si>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</si>
  <si>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</si>
  <si>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</si>
  <si>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</si>
  <si>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</si>
  <si>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</si>
  <si>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</si>
  <si>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</si>
  <si>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</si>
  <si>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</si>
  <si>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</si>
  <si>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</si>
  <si>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</si>
  <si>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</si>
  <si>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</si>
  <si>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</si>
  <si>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</si>
  <si>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</si>
  <si>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</si>
  <si>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</si>
  <si>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</si>
  <si>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</si>
  <si>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</si>
  <si>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</si>
  <si>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</si>
  <si>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</si>
  <si>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</si>
  <si>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</si>
  <si>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</si>
  <si>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</si>
  <si>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</si>
  <si>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</si>
  <si>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</si>
  <si>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</si>
  <si>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</si>
  <si>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</si>
  <si>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</si>
  <si>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</si>
  <si>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</si>
  <si>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</si>
  <si>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</si>
  <si>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</si>
  <si>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</si>
  <si>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</si>
  <si>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</si>
  <si>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</si>
  <si>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</si>
  <si>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</si>
  <si>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</si>
  <si>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</si>
  <si>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</si>
  <si>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</si>
  <si>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</si>
  <si>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</si>
  <si>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</si>
  <si>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</si>
  <si>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</si>
  <si>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</si>
  <si>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</si>
  <si>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</si>
  <si>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</si>
  <si>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</si>
  <si>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</si>
  <si>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</si>
  <si>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</si>
  <si>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</si>
  <si>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</si>
  <si>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</si>
  <si>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</si>
  <si>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</si>
  <si>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</si>
  <si>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</si>
  <si>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</si>
  <si>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</si>
  <si>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</si>
  <si>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</si>
  <si>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</si>
  <si>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</si>
  <si>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</si>
  <si>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</si>
  <si>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</si>
  <si>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</si>
  <si>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</si>
  <si>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</si>
  <si>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</si>
  <si>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</si>
  <si>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</si>
  <si>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</si>
  <si>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</si>
  <si>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</si>
  <si>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</si>
  <si>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</si>
  <si>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</si>
  <si>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</si>
  <si>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</si>
  <si>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</si>
  <si>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</si>
  <si>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</si>
  <si>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</si>
  <si>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</si>
  <si>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</si>
  <si>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</si>
  <si>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</si>
  <si>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</si>
  <si>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</si>
  <si>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</si>
  <si>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</si>
  <si>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</si>
  <si>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</si>
  <si>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</si>
  <si>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</si>
  <si>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</si>
  <si>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</si>
  <si>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</si>
  <si>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</si>
  <si>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</si>
  <si>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</si>
  <si>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</si>
  <si>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</si>
  <si>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</si>
  <si>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</si>
  <si>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</si>
  <si>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</si>
  <si>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</si>
  <si>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</si>
  <si>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</si>
  <si>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</si>
  <si>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</si>
  <si>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</si>
  <si>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</si>
  <si>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</si>
  <si>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</si>
  <si>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</si>
  <si>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</si>
  <si>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</si>
  <si>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</si>
  <si>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</si>
  <si>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</si>
  <si>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</si>
  <si>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</si>
  <si>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</si>
  <si>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</si>
  <si>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</si>
  <si>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</si>
  <si>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</si>
  <si>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</si>
  <si>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</si>
  <si>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</si>
  <si>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</si>
  <si>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</si>
  <si>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</si>
  <si>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</si>
  <si>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</si>
  <si>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</si>
  <si>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</si>
  <si>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</si>
  <si>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</si>
  <si>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</si>
  <si>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</si>
  <si>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</si>
  <si>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</si>
  <si>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</si>
  <si>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</si>
  <si>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</si>
  <si>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</si>
  <si>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</si>
  <si>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</si>
  <si>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</si>
  <si>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</si>
  <si>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</si>
  <si>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</si>
  <si>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</si>
  <si>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</si>
  <si>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</si>
  <si>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</si>
  <si>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</si>
  <si>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</si>
  <si>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</si>
  <si>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</si>
  <si>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</si>
  <si>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</si>
  <si>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</si>
  <si>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</si>
  <si>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</si>
  <si>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</si>
  <si>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</si>
  <si>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</si>
  <si>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</si>
  <si>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</si>
  <si>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</si>
  <si>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</si>
  <si>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</si>
  <si>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</si>
  <si>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</si>
  <si>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</si>
  <si>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</si>
  <si>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</si>
  <si>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</si>
  <si>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</si>
  <si>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</si>
  <si>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</si>
  <si>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</si>
  <si>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</si>
  <si>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</si>
  <si>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</si>
  <si>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</si>
  <si>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</si>
  <si>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</si>
  <si>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</si>
  <si>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</si>
  <si>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</si>
  <si>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</si>
  <si>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</si>
  <si>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</si>
  <si>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</si>
  <si>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</si>
  <si>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</si>
  <si>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</si>
  <si>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</si>
  <si>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</si>
  <si>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</si>
  <si>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</si>
  <si>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</si>
  <si>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</si>
  <si>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</si>
  <si>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</si>
  <si>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</si>
  <si>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</si>
  <si>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</si>
  <si>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</si>
  <si>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</si>
  <si>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</si>
  <si>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</si>
  <si>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</si>
  <si>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</si>
  <si>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</si>
  <si>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</si>
  <si>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</si>
  <si>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</si>
  <si>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</si>
  <si>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</si>
  <si>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</si>
  <si>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</si>
  <si>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</si>
  <si>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</si>
  <si>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</si>
  <si>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</si>
  <si>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</si>
  <si>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</si>
  <si>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</si>
  <si>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</si>
  <si>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</si>
  <si>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</si>
  <si>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</si>
  <si>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</si>
  <si>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</si>
  <si>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</si>
  <si>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</si>
  <si>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</si>
  <si>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</si>
  <si>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</si>
  <si>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</si>
  <si>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</si>
  <si>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</si>
  <si>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</si>
  <si>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</si>
  <si>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</si>
  <si>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</si>
  <si>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</si>
  <si>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</si>
  <si>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</si>
  <si>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</si>
  <si>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</si>
  <si>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</si>
  <si>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</si>
  <si>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</si>
  <si>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</si>
  <si>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</si>
  <si>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</si>
  <si>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</si>
  <si>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</si>
  <si>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</si>
  <si>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</si>
  <si>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</si>
  <si>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</si>
  <si>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</si>
  <si>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</si>
  <si>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</si>
  <si>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</si>
  <si>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</si>
  <si>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</si>
  <si>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</si>
  <si>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</si>
  <si>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</si>
  <si>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</si>
  <si>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</si>
  <si>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</si>
  <si>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</si>
  <si>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</si>
  <si>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</si>
  <si>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</si>
  <si>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</si>
  <si>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</si>
  <si>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</si>
  <si>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</si>
  <si>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</si>
  <si>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</si>
  <si>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</si>
  <si>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</si>
  <si>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</si>
  <si>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</si>
  <si>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</si>
  <si>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</si>
  <si>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</si>
  <si>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</si>
  <si>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</si>
  <si>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</si>
  <si>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</si>
  <si>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</si>
  <si>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</si>
  <si>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</si>
  <si>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</si>
  <si>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</si>
  <si>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</si>
  <si>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</si>
  <si>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</si>
  <si>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</si>
  <si>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</si>
  <si>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</si>
  <si>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</si>
  <si>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</si>
  <si>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</si>
  <si>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</si>
  <si>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</si>
  <si>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</si>
  <si>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</si>
  <si>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</si>
  <si>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</si>
  <si>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</si>
  <si>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</si>
  <si>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</si>
  <si>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</si>
  <si>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</si>
  <si>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</si>
  <si>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</si>
  <si>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</si>
  <si>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</si>
  <si>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</si>
  <si>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</si>
  <si>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</si>
  <si>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</si>
  <si>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</si>
  <si>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</si>
  <si>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</si>
  <si>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</si>
  <si>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</si>
  <si>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</si>
  <si>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</si>
  <si>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</si>
  <si>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</si>
  <si>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</si>
  <si>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</si>
  <si>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</si>
  <si>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</si>
  <si>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</si>
  <si>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</si>
  <si>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</si>
  <si>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</si>
  <si>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</si>
  <si>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</si>
  <si>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</si>
  <si>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</si>
  <si>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</si>
  <si>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</si>
  <si>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</si>
  <si>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</si>
  <si>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</si>
  <si>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</si>
  <si>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</si>
  <si>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</si>
  <si>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</si>
  <si>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</si>
  <si>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</si>
  <si>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</si>
  <si>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</si>
  <si>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</si>
  <si>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</si>
  <si>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</si>
  <si>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</si>
  <si>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</si>
  <si>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</si>
  <si>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</si>
  <si>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</si>
  <si>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</si>
  <si>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</si>
  <si>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</si>
  <si>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</si>
  <si>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</si>
  <si>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</si>
  <si>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</si>
  <si>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</si>
  <si>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</si>
  <si>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</si>
  <si>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</si>
  <si>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</si>
  <si>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</si>
  <si>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</si>
  <si>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</si>
  <si>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</si>
  <si>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</si>
  <si>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</si>
  <si>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</si>
  <si>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</si>
  <si>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</si>
  <si>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</si>
  <si>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</si>
  <si>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</si>
  <si>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</si>
  <si>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</si>
  <si>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</si>
  <si>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</si>
  <si>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</si>
  <si>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</si>
  <si>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</si>
  <si>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</si>
  <si>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</si>
  <si>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</si>
  <si>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</si>
  <si>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</si>
  <si>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</si>
  <si>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</si>
  <si>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</si>
  <si>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</si>
  <si>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</si>
  <si>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</si>
  <si>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</si>
  <si>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</si>
  <si>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</si>
  <si>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</si>
  <si>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</si>
  <si>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</si>
  <si>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</si>
  <si>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</si>
  <si>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</si>
  <si>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</si>
  <si>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</si>
  <si>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</si>
  <si>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</si>
  <si>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</si>
  <si>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</si>
  <si>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</si>
  <si>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</si>
  <si>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</si>
  <si>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</si>
  <si>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</si>
  <si>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</si>
  <si>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</si>
  <si>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</si>
  <si>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</si>
  <si>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</si>
  <si>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</si>
  <si>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</si>
  <si>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</si>
  <si>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</si>
  <si>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</si>
  <si>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</si>
  <si>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</si>
  <si>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</si>
  <si>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</si>
  <si>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</si>
  <si>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</si>
  <si>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</si>
  <si>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</si>
  <si>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</si>
  <si>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</si>
  <si>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</si>
  <si>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</si>
  <si>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</si>
  <si>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</si>
  <si>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</si>
  <si>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</si>
  <si>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</si>
  <si>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</si>
  <si>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</si>
  <si>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</si>
  <si>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</si>
  <si>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</si>
  <si>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</si>
  <si>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</si>
  <si>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</si>
  <si>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</si>
  <si>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</si>
  <si>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</si>
  <si>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</si>
  <si>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</si>
  <si>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</si>
  <si>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</si>
  <si>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</si>
  <si>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</si>
  <si>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</si>
  <si>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</si>
  <si>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</si>
  <si>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</si>
  <si>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</si>
  <si>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</si>
  <si>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</si>
  <si>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</si>
  <si>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</si>
  <si>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</si>
  <si>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</si>
  <si>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</si>
  <si>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</si>
  <si>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</si>
  <si>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</si>
  <si>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</si>
  <si>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</si>
  <si>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</si>
  <si>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</si>
  <si>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</si>
  <si>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</si>
  <si>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</si>
  <si>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</si>
  <si>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</si>
  <si>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</si>
  <si>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</si>
  <si>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</si>
  <si>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</si>
  <si>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</si>
  <si>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</si>
  <si>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</si>
  <si>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</si>
  <si>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</si>
  <si>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</si>
  <si>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</si>
  <si>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</si>
  <si>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</si>
  <si>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</si>
  <si>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</si>
  <si>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</si>
  <si>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</si>
  <si>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</si>
  <si>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</si>
  <si>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</si>
  <si>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</si>
  <si>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</si>
  <si>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</si>
  <si>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</si>
  <si>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</si>
  <si>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</si>
  <si>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</si>
  <si>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</si>
  <si>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</si>
  <si>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</si>
  <si>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</si>
  <si>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</si>
  <si>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</si>
  <si>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</si>
  <si>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</si>
  <si>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</si>
  <si>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</si>
  <si>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</si>
  <si>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</si>
  <si>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</si>
  <si>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</si>
  <si>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</si>
  <si>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</si>
  <si>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</si>
  <si>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</si>
  <si>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</si>
  <si>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</si>
  <si>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</si>
  <si>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</si>
  <si>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</si>
  <si>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</si>
  <si>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</si>
  <si>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</si>
  <si>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</si>
  <si>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</si>
  <si>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</si>
  <si>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</si>
  <si>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</si>
  <si>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</si>
  <si>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</si>
  <si>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</si>
  <si>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</si>
  <si>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</si>
  <si>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</si>
  <si>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</si>
  <si>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</si>
  <si>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</si>
  <si>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</si>
  <si>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</si>
  <si>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</si>
  <si>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</si>
  <si>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</si>
  <si>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</si>
  <si>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</si>
  <si>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</si>
  <si>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</si>
  <si>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</si>
  <si>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</si>
  <si>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</si>
  <si>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</si>
  <si>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</si>
  <si>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</si>
  <si>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</si>
  <si>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</si>
  <si>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</si>
  <si>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</si>
  <si>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</si>
  <si>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</si>
  <si>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</si>
  <si>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</si>
  <si>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</si>
  <si>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</si>
  <si>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</si>
  <si>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</si>
  <si>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</si>
  <si>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</si>
  <si>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</si>
  <si>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</si>
  <si>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</si>
  <si>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</si>
  <si>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</si>
  <si>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</si>
  <si>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</si>
  <si>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</si>
  <si>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</si>
  <si>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</si>
  <si>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</si>
  <si>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</si>
  <si>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</si>
  <si>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</si>
  <si>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</si>
  <si>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</si>
  <si>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</si>
  <si>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</si>
  <si>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</si>
  <si>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</si>
  <si>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</si>
  <si>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</si>
  <si>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</si>
  <si>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</si>
  <si>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</si>
  <si>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</si>
  <si>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</si>
  <si>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</si>
  <si>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</si>
  <si>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</si>
  <si>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</si>
  <si>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</si>
  <si>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</si>
  <si>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</si>
  <si>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</si>
  <si>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</si>
  <si>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</si>
  <si>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</si>
  <si>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</si>
  <si>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</si>
  <si>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</si>
  <si>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</si>
  <si>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</si>
  <si>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</si>
  <si>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</si>
  <si>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</si>
  <si>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</si>
  <si>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</si>
  <si>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</si>
  <si>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</si>
  <si>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</si>
  <si>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</si>
  <si>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</si>
  <si>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</si>
  <si>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</si>
  <si>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</si>
  <si>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</si>
  <si>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</si>
  <si>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</si>
  <si>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</si>
  <si>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</si>
  <si>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</si>
  <si>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</si>
  <si>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</si>
  <si>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</si>
  <si>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</si>
  <si>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</si>
  <si>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</si>
  <si>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</si>
  <si>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</si>
  <si>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</si>
  <si>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</si>
  <si>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</si>
  <si>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</si>
  <si>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</si>
  <si>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</si>
  <si>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</si>
  <si>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</si>
  <si>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</si>
  <si>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</si>
  <si>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</si>
  <si>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</si>
  <si>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</si>
  <si>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</si>
  <si>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</si>
  <si>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</si>
  <si>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</si>
  <si>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</si>
  <si>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</si>
  <si>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</si>
  <si>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</si>
  <si>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</si>
  <si>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</si>
  <si>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</si>
  <si>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</si>
  <si>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</si>
  <si>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</si>
  <si>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</si>
  <si>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</si>
  <si>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</si>
  <si>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</si>
  <si>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</si>
  <si>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</si>
  <si>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</si>
  <si>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</si>
  <si>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</si>
  <si>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</si>
  <si>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</si>
  <si>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</si>
  <si>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</si>
  <si>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</si>
  <si>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</si>
  <si>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</si>
  <si>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</si>
  <si>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</si>
  <si>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</si>
  <si>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</si>
  <si>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</si>
  <si>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</si>
  <si>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</si>
  <si>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</si>
  <si>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</si>
  <si>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</si>
  <si>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</si>
  <si>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</si>
  <si>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</si>
  <si>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</si>
  <si>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</si>
  <si>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</si>
  <si>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</si>
  <si>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</si>
  <si>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</si>
  <si>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</si>
  <si>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</si>
  <si>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</si>
  <si>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</si>
  <si>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</si>
  <si>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</si>
  <si>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</si>
  <si>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</si>
  <si>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</si>
  <si>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</si>
  <si>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</si>
  <si>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</si>
  <si>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</si>
  <si>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</si>
  <si>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</si>
  <si>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</si>
  <si>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</si>
  <si>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</si>
  <si>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</si>
  <si>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</si>
  <si>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</si>
  <si>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</si>
  <si>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</si>
  <si>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</si>
  <si>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</si>
  <si>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</si>
  <si>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</si>
  <si>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</si>
  <si>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</si>
  <si>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</si>
  <si>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</si>
  <si>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</si>
  <si>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</si>
  <si>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</si>
  <si>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</si>
  <si>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</si>
  <si>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</si>
  <si>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</si>
  <si>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</si>
  <si>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</si>
  <si>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</si>
  <si>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</si>
  <si>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</si>
  <si>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</si>
  <si>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</si>
  <si>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</si>
  <si>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</si>
  <si>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</si>
  <si>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</si>
  <si>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</si>
  <si>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</si>
  <si>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</si>
  <si>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</si>
  <si>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</si>
  <si>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</si>
  <si>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</si>
  <si>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</si>
  <si>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</si>
  <si>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</si>
  <si>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</si>
  <si>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</si>
  <si>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</si>
  <si>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</si>
  <si>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</si>
  <si>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</si>
  <si>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</si>
  <si>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</si>
  <si>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</si>
  <si>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</si>
  <si>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</si>
  <si>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</si>
  <si>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</si>
  <si>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</si>
  <si>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</si>
  <si>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</si>
  <si>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</si>
  <si>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</si>
  <si>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</si>
  <si>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</si>
  <si>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</si>
  <si>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</si>
  <si>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</si>
  <si>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</si>
  <si>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</si>
  <si>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</si>
  <si>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</si>
  <si>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</si>
  <si>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</si>
  <si>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</si>
  <si>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</si>
  <si>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</si>
  <si>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</si>
  <si>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</si>
  <si>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</si>
  <si>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</si>
  <si>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</si>
  <si>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</si>
  <si>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</si>
  <si>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</si>
  <si>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</si>
  <si>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</si>
  <si>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</si>
  <si>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</si>
  <si>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</si>
  <si>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</si>
  <si>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</si>
  <si>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</si>
  <si>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</si>
  <si>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</si>
  <si>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</si>
  <si>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</si>
  <si>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</si>
  <si>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</si>
  <si>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</si>
  <si>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</si>
  <si>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</si>
  <si>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</si>
  <si>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</si>
  <si>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</si>
  <si>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</si>
  <si>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</si>
  <si>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</si>
  <si>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</si>
  <si>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</si>
  <si>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</si>
  <si>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</si>
  <si>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</si>
  <si>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</si>
  <si>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</si>
  <si>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</si>
  <si>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</si>
  <si>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</si>
  <si>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</si>
  <si>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</si>
  <si>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</si>
  <si>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</si>
  <si>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</si>
  <si>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</si>
  <si>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</si>
  <si>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</si>
  <si>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</si>
  <si>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</si>
  <si>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</si>
  <si>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</si>
  <si>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</si>
  <si>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</si>
  <si>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</si>
  <si>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</si>
  <si>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</si>
  <si>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</si>
  <si>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</si>
  <si>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</si>
  <si>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</si>
  <si>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</si>
  <si>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</si>
  <si>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</si>
  <si>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</si>
  <si>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</si>
  <si>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</si>
  <si>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</si>
  <si>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</si>
  <si>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</si>
  <si>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</si>
  <si>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</si>
  <si>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</si>
  <si>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</si>
  <si>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</si>
  <si>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</si>
  <si>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</si>
  <si>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</si>
  <si>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</si>
  <si>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</si>
  <si>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</si>
  <si>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</si>
  <si>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</si>
  <si>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</si>
  <si>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</si>
  <si>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</si>
  <si>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</si>
  <si>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</si>
  <si>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</si>
  <si>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</si>
  <si>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</si>
  <si>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</si>
  <si>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</si>
  <si>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</si>
  <si>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</si>
  <si>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</si>
  <si>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</si>
  <si>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</si>
  <si>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</si>
  <si>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</si>
  <si>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</si>
  <si>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</si>
  <si>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</si>
  <si>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</si>
  <si>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</si>
  <si>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</si>
  <si>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</si>
  <si>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</si>
  <si>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</si>
  <si>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</si>
  <si>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</si>
  <si>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</si>
  <si>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</si>
  <si>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</si>
  <si>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</si>
  <si>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</si>
  <si>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</si>
  <si>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</si>
  <si>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</si>
  <si>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</si>
  <si>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</si>
  <si>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</si>
  <si>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</si>
  <si>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</si>
  <si>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</si>
  <si>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</si>
  <si>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</si>
  <si>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</si>
  <si>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</si>
  <si>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</si>
  <si>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</si>
  <si>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</si>
  <si>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</si>
  <si>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</si>
  <si>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</si>
  <si>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</si>
  <si>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</si>
  <si>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</si>
  <si>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</si>
  <si>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</si>
  <si>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</si>
  <si>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</si>
  <si>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</si>
  <si>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</si>
  <si>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</si>
  <si>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</si>
  <si>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</si>
  <si>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</si>
  <si>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</si>
  <si>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</si>
  <si>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</si>
  <si>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</si>
  <si>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</si>
  <si>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</si>
  <si>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</si>
  <si>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</si>
  <si>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</si>
  <si>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</si>
  <si>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</si>
  <si>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</si>
  <si>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</si>
  <si>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</si>
  <si>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</si>
  <si>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</si>
  <si>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</si>
  <si>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</si>
  <si>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</si>
  <si>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</si>
  <si>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</si>
  <si>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</si>
  <si>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</si>
  <si>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</si>
  <si>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</si>
  <si>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</si>
  <si>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</si>
  <si>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</si>
  <si>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</si>
  <si>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</si>
  <si>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</si>
  <si>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</si>
  <si>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</si>
  <si>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</si>
  <si>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</si>
  <si>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</si>
  <si>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</si>
  <si>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</si>
  <si>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</si>
  <si>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</si>
  <si>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</si>
  <si>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</si>
  <si>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</si>
  <si>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</si>
  <si>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</si>
  <si>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</si>
  <si>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</si>
  <si>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</si>
  <si>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</si>
  <si>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</si>
  <si>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</si>
  <si>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</si>
  <si>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</si>
  <si>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</si>
  <si>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</si>
  <si>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</si>
  <si>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</si>
  <si>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</si>
  <si>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</si>
  <si>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</si>
  <si>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</si>
  <si>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</si>
  <si>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</si>
  <si>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</si>
  <si>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</si>
  <si>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</si>
  <si>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</si>
  <si>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</si>
  <si>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</si>
  <si>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</si>
  <si>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</si>
  <si>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</si>
  <si>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</si>
  <si>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</si>
  <si>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</si>
  <si>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</si>
  <si>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</si>
  <si>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</si>
  <si>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</si>
  <si>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</si>
  <si>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</si>
  <si>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</si>
  <si>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</si>
  <si>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</si>
  <si>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</si>
  <si>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</si>
  <si>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</si>
  <si>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</si>
  <si>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</si>
  <si>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</si>
  <si>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</si>
  <si>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</si>
  <si>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</si>
  <si>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</si>
  <si>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</si>
  <si>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</si>
  <si>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</si>
  <si>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</si>
  <si>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</si>
  <si>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</si>
  <si>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</si>
  <si>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</si>
  <si>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</si>
  <si>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</si>
  <si>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</si>
  <si>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</si>
  <si>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</si>
  <si>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</si>
  <si>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</si>
  <si>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</si>
  <si>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</si>
  <si>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</si>
  <si>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</si>
  <si>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</si>
  <si>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</si>
  <si>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</si>
  <si>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</si>
  <si>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</si>
  <si>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</si>
  <si>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</si>
  <si>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</si>
  <si>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</si>
  <si>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</si>
  <si>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</si>
  <si>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</si>
  <si>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</si>
  <si>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</si>
  <si>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</si>
  <si>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</si>
  <si>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</si>
  <si>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</si>
  <si>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</si>
  <si>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</si>
  <si>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</si>
  <si>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</si>
  <si>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</si>
  <si>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</si>
  <si>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</si>
  <si>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</si>
  <si>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</si>
  <si>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</si>
  <si>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</si>
  <si>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</si>
  <si>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</si>
  <si>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</si>
  <si>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</si>
  <si>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</si>
  <si>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</si>
  <si>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</si>
  <si>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</si>
  <si>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</si>
  <si>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</si>
  <si>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</si>
  <si>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</si>
  <si>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</si>
  <si>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</si>
  <si>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</si>
  <si>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</si>
  <si>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</si>
  <si>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</si>
  <si>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</si>
  <si>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</si>
  <si>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</si>
  <si>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</si>
  <si>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</si>
  <si>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</si>
  <si>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</si>
  <si>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</si>
  <si>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</si>
  <si>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</si>
  <si>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</si>
  <si>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</si>
  <si>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</si>
  <si>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</si>
  <si>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</si>
  <si>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</si>
  <si>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</si>
  <si>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</si>
  <si>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</si>
  <si>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</si>
  <si>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</si>
  <si>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</si>
  <si>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</si>
  <si>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</si>
  <si>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</si>
  <si>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</si>
  <si>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</si>
  <si>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</si>
  <si>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</si>
  <si>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</si>
  <si>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</si>
  <si>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</si>
  <si>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</si>
  <si>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</si>
  <si>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</si>
  <si>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</si>
  <si>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</si>
  <si>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</si>
  <si>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</si>
  <si>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</si>
  <si>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</si>
  <si>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</si>
  <si>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</si>
  <si>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</si>
  <si>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</si>
  <si>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</si>
  <si>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</si>
  <si>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</si>
  <si>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</si>
  <si>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</si>
  <si>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</si>
  <si>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</si>
  <si>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</si>
  <si>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</si>
  <si>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</si>
  <si>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</si>
  <si>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</si>
  <si>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</si>
  <si>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</si>
  <si>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</si>
  <si>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</si>
  <si>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</si>
  <si>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</si>
  <si>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</si>
  <si>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</si>
  <si>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</si>
  <si>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</si>
  <si>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</si>
  <si>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</si>
  <si>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</si>
  <si>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</si>
  <si>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</si>
  <si>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</si>
  <si>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</si>
  <si>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</si>
  <si>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</si>
  <si>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</si>
  <si>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</si>
  <si>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</si>
  <si>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</si>
  <si>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</si>
  <si>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</si>
  <si>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</si>
  <si>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</si>
  <si>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</si>
  <si>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</si>
  <si>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</si>
  <si>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</si>
  <si>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</si>
  <si>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</si>
  <si>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</si>
  <si>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</si>
  <si>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</si>
  <si>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</si>
  <si>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</si>
  <si>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</si>
  <si>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</si>
  <si>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</si>
  <si>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</si>
  <si>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</si>
  <si>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</si>
  <si>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</si>
  <si>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</si>
  <si>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</si>
  <si>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</si>
  <si>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</si>
  <si>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</si>
  <si>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</si>
  <si>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</si>
  <si>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</si>
  <si>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</si>
  <si>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</si>
  <si>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</si>
  <si>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</si>
  <si>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</si>
  <si>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</si>
  <si>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</si>
  <si>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</si>
  <si>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</si>
  <si>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</si>
  <si>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</si>
  <si>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</si>
  <si>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</si>
  <si>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</si>
  <si>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</si>
  <si>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</si>
  <si>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</si>
  <si>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</si>
  <si>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</si>
  <si>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</si>
  <si>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</si>
  <si>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</si>
  <si>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</si>
  <si>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</si>
  <si>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</si>
  <si>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</si>
  <si>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</si>
  <si>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</si>
  <si>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</si>
  <si>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</si>
  <si>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</si>
  <si>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</si>
  <si>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</si>
  <si>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</si>
  <si>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</si>
  <si>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</si>
  <si>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</si>
  <si>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</si>
  <si>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</si>
  <si>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</si>
  <si>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</si>
  <si>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</si>
  <si>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</si>
  <si>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</si>
  <si>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</si>
  <si>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</si>
  <si>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</si>
  <si>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</si>
  <si>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</si>
  <si>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</si>
  <si>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</si>
  <si>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</si>
  <si>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</si>
  <si>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</si>
  <si>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</si>
  <si>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</si>
  <si>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</si>
  <si>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</si>
  <si>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</si>
  <si>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</si>
  <si>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</si>
  <si>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</si>
  <si>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</si>
  <si>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</si>
  <si>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</si>
  <si>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</si>
  <si>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</si>
  <si>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</si>
  <si>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</si>
  <si>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</si>
  <si>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</si>
  <si>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</si>
  <si>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</si>
  <si>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</si>
  <si>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</si>
  <si>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</si>
  <si>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</si>
  <si>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</si>
  <si>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</si>
  <si>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</si>
  <si>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</si>
  <si>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</si>
  <si>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</si>
  <si>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</si>
  <si>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</si>
  <si>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</si>
  <si>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</si>
  <si>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</si>
  <si>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</si>
  <si>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</si>
  <si>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</si>
  <si>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</si>
  <si>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</si>
  <si>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</si>
  <si>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</si>
  <si>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</si>
  <si>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</si>
  <si>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</si>
  <si>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</si>
  <si>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</si>
  <si>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</si>
  <si>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</si>
  <si>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</si>
  <si>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</si>
  <si>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</si>
  <si>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</si>
  <si>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</si>
  <si>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</si>
  <si>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</si>
  <si>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</si>
  <si>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</si>
  <si>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</si>
  <si>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</si>
  <si>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</si>
  <si>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</si>
  <si>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</si>
  <si>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</si>
  <si>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</si>
  <si>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</si>
  <si>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</si>
  <si>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</si>
  <si>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</si>
  <si>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</si>
  <si>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</si>
  <si>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</si>
  <si>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</si>
  <si>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</si>
  <si>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</si>
  <si>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</si>
  <si>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</si>
  <si>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</si>
  <si>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</si>
  <si>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</si>
  <si>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</si>
  <si>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</si>
  <si>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</si>
  <si>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</si>
  <si>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</si>
  <si>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</si>
  <si>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</si>
  <si>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</si>
  <si>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</si>
  <si>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</si>
  <si>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</si>
  <si>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</si>
  <si>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</si>
  <si>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</si>
  <si>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</si>
  <si>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</si>
  <si>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</si>
  <si>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</si>
  <si>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</si>
  <si>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</si>
  <si>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</si>
  <si>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</si>
  <si>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</si>
  <si>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</si>
  <si>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</si>
  <si>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</si>
  <si>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</si>
  <si>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</si>
  <si>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</si>
  <si>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</si>
  <si>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</si>
  <si>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</si>
  <si>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</si>
  <si>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</si>
  <si>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</si>
  <si>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</si>
  <si>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</si>
  <si>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</si>
  <si>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</si>
  <si>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</si>
  <si>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</si>
  <si>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</si>
  <si>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</si>
  <si>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</si>
  <si>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</si>
  <si>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</si>
  <si>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</si>
  <si>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</si>
  <si>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</si>
  <si>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</si>
  <si>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</si>
  <si>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</si>
  <si>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</si>
  <si>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</si>
  <si>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</si>
  <si>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</si>
  <si>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</si>
  <si>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</si>
  <si>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</si>
  <si>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</si>
  <si>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</si>
  <si>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</si>
  <si>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</si>
  <si>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</si>
  <si>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</si>
  <si>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</si>
  <si>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</si>
  <si>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</si>
  <si>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</si>
  <si>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</si>
  <si>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</si>
  <si>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</si>
  <si>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</si>
  <si>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</si>
  <si>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</si>
  <si>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</si>
  <si>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</si>
  <si>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</si>
  <si>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</si>
  <si>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</si>
  <si>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</si>
  <si>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</si>
  <si>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</si>
  <si>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</si>
  <si>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</si>
  <si>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</si>
  <si>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</si>
  <si>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</si>
  <si>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</si>
  <si>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</si>
  <si>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</si>
  <si>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</si>
  <si>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</si>
  <si>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</si>
  <si>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</si>
  <si>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</si>
  <si>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</si>
  <si>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</si>
  <si>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</si>
  <si>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</si>
  <si>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</si>
  <si>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</si>
  <si>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</si>
  <si>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</si>
  <si>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</si>
  <si>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</si>
  <si>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</si>
  <si>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</si>
  <si>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</si>
  <si>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</si>
  <si>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</si>
  <si>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</si>
  <si>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</si>
  <si>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</si>
  <si>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</si>
  <si>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</si>
  <si>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</si>
  <si>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</si>
  <si>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</si>
  <si>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</si>
  <si>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</si>
  <si>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</si>
  <si>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</si>
  <si>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</si>
  <si>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</si>
  <si>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</si>
  <si>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</si>
  <si>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</si>
  <si>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</si>
  <si>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</si>
  <si>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</si>
  <si>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</si>
  <si>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</si>
  <si>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</si>
  <si>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</si>
  <si>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</si>
  <si>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</si>
  <si>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</si>
  <si>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</si>
  <si>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</si>
  <si>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</si>
  <si>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</si>
  <si>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</si>
  <si>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</si>
  <si>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</si>
  <si>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</si>
  <si>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</si>
  <si>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</si>
  <si>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</si>
  <si>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</si>
  <si>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</si>
  <si>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</si>
  <si>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</si>
  <si>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</si>
  <si>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</si>
  <si>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</si>
  <si>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</si>
  <si>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</si>
  <si>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</si>
  <si>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</si>
  <si>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</si>
  <si>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</si>
  <si>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</si>
  <si>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</si>
  <si>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</si>
  <si>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</si>
  <si>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</si>
  <si>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</si>
  <si>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</si>
  <si>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</si>
  <si>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</si>
  <si>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</si>
  <si>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</si>
  <si>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</si>
  <si>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</si>
  <si>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</si>
  <si>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</si>
  <si>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</si>
  <si>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</si>
  <si>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</si>
  <si>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</si>
  <si>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</si>
  <si>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</si>
  <si>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</si>
  <si>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</si>
  <si>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</si>
  <si>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</si>
  <si>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</si>
  <si>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</si>
  <si>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</si>
  <si>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</si>
  <si>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</si>
  <si>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</si>
  <si>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</si>
  <si>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</si>
  <si>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</si>
  <si>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</si>
  <si>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</si>
  <si>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</si>
  <si>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</si>
  <si>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</si>
  <si>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</si>
  <si>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</si>
  <si>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</si>
  <si>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</si>
  <si>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</si>
  <si>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</si>
  <si>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</si>
  <si>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</si>
  <si>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</si>
  <si>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</si>
  <si>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</si>
  <si>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</si>
  <si>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</si>
  <si>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</si>
  <si>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</si>
  <si>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</si>
  <si>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</si>
  <si>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</si>
  <si>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</si>
  <si>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</si>
  <si>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</si>
  <si>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</si>
  <si>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</si>
  <si>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</si>
  <si>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</si>
  <si>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</si>
  <si>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</si>
  <si>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</si>
  <si>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</si>
  <si>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</si>
  <si>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</si>
  <si>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</si>
  <si>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</si>
  <si>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</si>
  <si>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</si>
  <si>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</si>
  <si>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</si>
  <si>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</si>
  <si>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</si>
  <si>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</si>
  <si>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</si>
  <si>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</si>
  <si>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</si>
  <si>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</si>
  <si>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</si>
  <si>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</si>
  <si>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</si>
  <si>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</si>
  <si>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</si>
  <si>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</si>
  <si>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</si>
  <si>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</si>
  <si>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</si>
  <si>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</si>
  <si>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</si>
  <si>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</si>
  <si>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</si>
  <si>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</si>
  <si>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</si>
  <si>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</si>
  <si>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</si>
  <si>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</si>
  <si>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</si>
  <si>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</si>
  <si>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</si>
  <si>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</si>
  <si>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</si>
  <si>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</si>
  <si>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</si>
  <si>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</si>
  <si>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</si>
  <si>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</si>
  <si>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</si>
  <si>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</si>
  <si>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</si>
  <si>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</si>
  <si>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</si>
  <si>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</si>
  <si>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</si>
  <si>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</si>
  <si>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</si>
  <si>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</si>
  <si>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</si>
  <si>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</si>
  <si>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</si>
  <si>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</si>
  <si>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</si>
  <si>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</si>
  <si>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</si>
  <si>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</si>
  <si>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</si>
  <si>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</si>
  <si>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</si>
  <si>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</si>
  <si>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</si>
  <si>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</si>
  <si>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</si>
  <si>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</si>
  <si>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</si>
  <si>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</si>
  <si>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</si>
  <si>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</si>
  <si>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</si>
  <si>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</si>
  <si>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</si>
  <si>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</si>
  <si>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</si>
  <si>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</si>
  <si>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</si>
  <si>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</si>
  <si>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</si>
  <si>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</si>
  <si>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</si>
  <si>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</si>
  <si>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</si>
  <si>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</si>
  <si>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</si>
  <si>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</si>
  <si>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</si>
  <si>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</si>
  <si>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</si>
  <si>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</si>
  <si>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</si>
  <si>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</si>
  <si>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</si>
  <si>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</si>
  <si>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</si>
  <si>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</si>
  <si>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</si>
  <si>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</si>
  <si>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</si>
  <si>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</si>
  <si>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</si>
  <si>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</si>
  <si>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</si>
  <si>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</si>
  <si>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</si>
  <si>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</si>
  <si>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</si>
  <si>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</si>
  <si>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</si>
  <si>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</si>
  <si>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</si>
  <si>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</si>
  <si>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</si>
  <si>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</si>
  <si>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</si>
  <si>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</si>
  <si>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</si>
  <si>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</si>
  <si>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</si>
  <si>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</si>
  <si>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</si>
  <si>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</si>
  <si>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</si>
  <si>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</si>
  <si>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</si>
  <si>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</si>
  <si>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</si>
  <si>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</si>
  <si>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</si>
  <si>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</si>
  <si>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</si>
  <si>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</si>
  <si>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</si>
  <si>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</si>
  <si>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</si>
  <si>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</si>
  <si>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</si>
  <si>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</si>
  <si>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</si>
  <si>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</si>
  <si>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</si>
  <si>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</si>
  <si>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</si>
  <si>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</si>
  <si>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</si>
  <si>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</si>
  <si>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</si>
  <si>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</si>
  <si>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</si>
  <si>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</si>
  <si>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</si>
  <si>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</si>
  <si>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</si>
  <si>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</si>
  <si>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</si>
  <si>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</si>
  <si>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</si>
  <si>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</si>
  <si>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</si>
  <si>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</si>
  <si>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</si>
  <si>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</si>
  <si>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</si>
  <si>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</si>
  <si>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</si>
  <si>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</si>
  <si>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</si>
  <si>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</si>
  <si>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</si>
  <si>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</si>
  <si>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</si>
  <si>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</si>
  <si>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</si>
  <si>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</si>
  <si>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</si>
  <si>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</si>
  <si>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</si>
  <si>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</si>
  <si>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</si>
  <si>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</si>
  <si>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</si>
  <si>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</si>
  <si>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</si>
  <si>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</si>
  <si>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</si>
  <si>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</si>
  <si>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</si>
  <si>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</si>
  <si>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</si>
  <si>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</si>
  <si>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</si>
  <si>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</si>
  <si>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</si>
  <si>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</si>
  <si>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</si>
  <si>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</si>
  <si>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</si>
  <si>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</si>
  <si>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</si>
  <si>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</si>
  <si>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</si>
  <si>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</si>
  <si>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</si>
  <si>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</si>
  <si>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</si>
  <si>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</si>
  <si>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</si>
  <si>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</si>
  <si>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</si>
  <si>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</si>
  <si>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</si>
  <si>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</si>
  <si>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</si>
  <si>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</si>
  <si>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</si>
  <si>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</si>
  <si>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</si>
  <si>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</si>
  <si>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</si>
  <si>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</si>
  <si>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</si>
  <si>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</si>
  <si>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</si>
  <si>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</si>
  <si>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</si>
  <si>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</si>
  <si>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</si>
  <si>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</si>
  <si>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</si>
  <si>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</si>
  <si>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</si>
  <si>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</si>
  <si>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</si>
  <si>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</si>
  <si>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</si>
  <si>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</si>
  <si>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</si>
  <si>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</si>
  <si>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</si>
  <si>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</si>
  <si>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</si>
  <si>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</si>
  <si>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</si>
  <si>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</si>
  <si>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</si>
  <si>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</si>
  <si>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</si>
  <si>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</si>
  <si>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</si>
  <si>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</si>
  <si>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</si>
  <si>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</si>
  <si>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</si>
  <si>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</si>
  <si>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</si>
  <si>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</si>
  <si>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</si>
  <si>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</si>
  <si>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</si>
  <si>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</si>
  <si>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</si>
  <si>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</si>
  <si>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</si>
  <si>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</si>
  <si>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</si>
  <si>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</si>
  <si>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</si>
  <si>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</si>
  <si>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</si>
  <si>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</si>
  <si>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</si>
  <si>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</si>
  <si>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</si>
  <si>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</si>
  <si>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</si>
  <si>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</si>
  <si>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</si>
  <si>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</si>
  <si>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</si>
  <si>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</si>
  <si>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</si>
  <si>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</si>
  <si>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</si>
  <si>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</si>
  <si>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</si>
  <si>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</si>
  <si>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</si>
  <si>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</si>
  <si>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</si>
  <si>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</si>
  <si>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</si>
  <si>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</si>
  <si>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</si>
  <si>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</si>
  <si>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</si>
  <si>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</si>
  <si>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</si>
  <si>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</si>
  <si>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</si>
  <si>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</si>
  <si>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</si>
  <si>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</si>
  <si>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</si>
  <si>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</si>
  <si>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</si>
  <si>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</si>
  <si>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</si>
  <si>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</si>
  <si>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</si>
  <si>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</si>
  <si>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</si>
  <si>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</si>
  <si>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</si>
  <si>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</si>
  <si>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</si>
  <si>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</si>
  <si>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</si>
  <si>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</si>
  <si>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</si>
  <si>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</si>
  <si>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</si>
  <si>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</si>
  <si>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</si>
  <si>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</si>
  <si>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</si>
  <si>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</si>
  <si>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</si>
  <si>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</si>
  <si>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</si>
  <si>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</si>
  <si>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</si>
  <si>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</si>
  <si>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</si>
  <si>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</si>
  <si>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</si>
  <si>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</si>
  <si>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</si>
  <si>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</si>
  <si>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</si>
  <si>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</si>
  <si>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</si>
  <si>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</si>
  <si>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</si>
  <si>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</si>
  <si>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</si>
  <si>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</si>
  <si>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</si>
  <si>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</si>
  <si>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</si>
  <si>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</si>
  <si>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</si>
  <si>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</si>
  <si>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</si>
  <si>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</si>
  <si>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</si>
  <si>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</si>
  <si>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</si>
  <si>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</si>
  <si>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</si>
  <si>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</si>
  <si>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</si>
  <si>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</si>
  <si>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</si>
  <si>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</si>
  <si>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</si>
  <si>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</si>
  <si>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</si>
  <si>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</si>
  <si>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</si>
  <si>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</si>
  <si>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</si>
  <si>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</si>
  <si>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</si>
  <si>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</si>
  <si>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</si>
  <si>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</si>
  <si>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</si>
  <si>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</si>
  <si>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</si>
  <si>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</si>
  <si>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</si>
  <si>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</si>
  <si>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</si>
  <si>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</si>
  <si>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</si>
  <si>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</si>
  <si>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</si>
  <si>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</si>
  <si>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</si>
  <si>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</si>
  <si>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</si>
  <si>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</si>
  <si>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</si>
  <si>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</si>
  <si>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</si>
  <si>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</si>
  <si>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</si>
  <si>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</si>
  <si>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</si>
  <si>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</si>
  <si>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</si>
  <si>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</si>
  <si>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</si>
  <si>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</si>
  <si>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</si>
  <si>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</si>
  <si>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</si>
  <si>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</si>
  <si>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</si>
  <si>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</si>
  <si>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</si>
  <si>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</si>
  <si>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</si>
  <si>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</si>
  <si>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</si>
  <si>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</si>
  <si>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</si>
  <si>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</si>
  <si>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</si>
  <si>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</si>
  <si>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</si>
  <si>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</si>
  <si>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</si>
  <si>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</si>
  <si>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</si>
  <si>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</si>
  <si>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</si>
  <si>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</si>
  <si>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</si>
  <si>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</si>
  <si>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</si>
  <si>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</si>
  <si>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</si>
  <si>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</si>
  <si>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</si>
  <si>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</si>
  <si>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</si>
  <si>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</si>
  <si>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</si>
  <si>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</si>
  <si>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</si>
  <si>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</si>
  <si>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</si>
  <si>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</si>
  <si>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</si>
  <si>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</si>
  <si>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</si>
  <si>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</si>
  <si>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</si>
  <si>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</si>
  <si>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</si>
  <si>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</si>
  <si>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</si>
  <si>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</si>
  <si>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</si>
  <si>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</si>
  <si>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</si>
  <si>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</si>
  <si>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</si>
  <si>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</si>
  <si>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</si>
  <si>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</si>
  <si>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</si>
  <si>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</si>
  <si>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</si>
  <si>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</si>
  <si>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</si>
  <si>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</si>
  <si>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</si>
  <si>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</si>
  <si>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</si>
  <si>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</si>
  <si>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</si>
  <si>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</si>
  <si>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</si>
  <si>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</si>
  <si>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</si>
  <si>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</si>
  <si>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</si>
  <si>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</si>
  <si>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</si>
  <si>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</si>
  <si>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</si>
  <si>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</si>
  <si>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</si>
  <si>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</si>
  <si>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</si>
  <si>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</si>
  <si>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</si>
  <si>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</si>
  <si>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</si>
  <si>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</si>
  <si>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</si>
  <si>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</si>
  <si>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</si>
  <si>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</si>
  <si>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</si>
  <si>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</si>
  <si>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</si>
  <si>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</si>
  <si>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</si>
  <si>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</si>
  <si>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</si>
  <si>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</si>
  <si>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</si>
  <si>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</si>
  <si>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</si>
  <si>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</si>
  <si>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</si>
  <si>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</si>
  <si>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</si>
  <si>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</si>
  <si>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</si>
  <si>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</si>
  <si>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</si>
  <si>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</si>
  <si>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</si>
  <si>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</si>
  <si>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</si>
  <si>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</si>
  <si>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</si>
  <si>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</si>
  <si>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</si>
  <si>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</si>
  <si>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</si>
  <si>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</si>
  <si>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</si>
  <si>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</si>
  <si>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</si>
  <si>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</si>
  <si>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</si>
  <si>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</si>
  <si>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</si>
  <si>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</si>
  <si>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</si>
  <si>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</si>
  <si>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</si>
  <si>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</si>
  <si>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</si>
  <si>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</si>
  <si>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</si>
  <si>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</si>
  <si>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</si>
  <si>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</si>
  <si>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</si>
  <si>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</si>
  <si>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</si>
  <si>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</si>
  <si>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</si>
  <si>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</si>
  <si>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</si>
  <si>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</si>
  <si>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</si>
  <si>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</si>
  <si>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</si>
  <si>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</si>
  <si>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</si>
  <si>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</si>
  <si>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</si>
  <si>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</si>
  <si>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</si>
  <si>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</si>
  <si>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</si>
  <si>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</si>
  <si>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</si>
  <si>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</si>
  <si>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</si>
  <si>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</si>
  <si>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</si>
  <si>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</si>
  <si>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</si>
  <si>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</si>
  <si>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</si>
  <si>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</si>
  <si>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</si>
  <si>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</si>
  <si>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</si>
  <si>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</si>
  <si>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</si>
  <si>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</si>
  <si>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</si>
  <si>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</si>
  <si>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</si>
  <si>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</si>
  <si>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</si>
  <si>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</si>
  <si>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</si>
  <si>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</si>
  <si>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</si>
  <si>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</si>
  <si>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</si>
  <si>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</si>
  <si>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</si>
  <si>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</si>
  <si>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</si>
  <si>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</si>
  <si>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</si>
  <si>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</si>
  <si>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</si>
  <si>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</si>
  <si>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</si>
  <si>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</si>
  <si>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</si>
  <si>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</si>
  <si>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</si>
  <si>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</si>
  <si>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</si>
  <si>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</si>
  <si>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</si>
  <si>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</si>
  <si>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</si>
  <si>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</si>
  <si>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</si>
  <si>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</si>
  <si>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</si>
  <si>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</si>
  <si>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</si>
  <si>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</si>
  <si>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</si>
  <si>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</si>
  <si>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</si>
  <si>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</si>
  <si>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</si>
  <si>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</si>
  <si>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</si>
  <si>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</si>
  <si>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</si>
  <si>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</si>
  <si>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</si>
  <si>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</si>
  <si>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</si>
  <si>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</si>
  <si>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</si>
  <si>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</si>
  <si>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</si>
  <si>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</si>
  <si>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</si>
  <si>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</si>
  <si>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</si>
  <si>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</si>
  <si>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</si>
  <si>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</si>
  <si>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</si>
  <si>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</si>
  <si>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</si>
  <si>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</si>
  <si>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</si>
  <si>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</si>
  <si>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</si>
  <si>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</si>
  <si>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</si>
  <si>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</si>
  <si>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</si>
  <si>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</si>
  <si>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</si>
  <si>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</si>
  <si>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</si>
  <si>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</si>
  <si>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</si>
  <si>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</si>
  <si>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</si>
  <si>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</si>
  <si>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</si>
  <si>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</si>
  <si>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</si>
  <si>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</si>
  <si>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</si>
  <si>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</si>
  <si>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</si>
  <si>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</si>
  <si>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</si>
  <si>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</si>
  <si>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</si>
  <si>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</si>
  <si>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</si>
  <si>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</si>
  <si>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</si>
  <si>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</si>
  <si>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</si>
  <si>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</si>
  <si>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</si>
  <si>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</si>
  <si>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</si>
  <si>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</si>
  <si>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</si>
  <si>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</si>
  <si>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</si>
  <si>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</si>
  <si>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</si>
  <si>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</si>
  <si>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</si>
  <si>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</si>
  <si>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</si>
  <si>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</si>
  <si>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</si>
  <si>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</si>
  <si>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</si>
  <si>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</si>
  <si>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</si>
  <si>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</si>
  <si>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</si>
  <si>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</si>
  <si>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</si>
  <si>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</si>
  <si>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</si>
  <si>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</si>
  <si>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</si>
  <si>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</si>
  <si>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</si>
  <si>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</si>
  <si>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</si>
  <si>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</si>
  <si>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</si>
  <si>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</si>
  <si>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</si>
  <si>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</si>
  <si>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</si>
  <si>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</si>
  <si>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</si>
  <si>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</si>
  <si>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</si>
  <si>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</si>
  <si>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</si>
  <si>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</si>
  <si>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</si>
  <si>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</si>
  <si>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</si>
  <si>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</si>
  <si>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</si>
  <si>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</si>
  <si>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</si>
  <si>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</si>
  <si>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</si>
  <si>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</si>
  <si>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</si>
  <si>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</si>
  <si>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</si>
  <si>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</si>
  <si>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</si>
  <si>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</si>
  <si>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</si>
  <si>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</si>
  <si>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</si>
  <si>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</si>
  <si>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</si>
  <si>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</si>
  <si>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</si>
  <si>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</si>
  <si>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</si>
  <si>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</si>
  <si>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</si>
  <si>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</si>
  <si>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</si>
  <si>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</si>
  <si>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</si>
  <si>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</si>
  <si>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</si>
  <si>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</si>
  <si>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</si>
  <si>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</si>
  <si>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</si>
  <si>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</si>
  <si>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</si>
  <si>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</si>
  <si>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</si>
  <si>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</si>
  <si>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</si>
  <si>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</si>
  <si>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</si>
  <si>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</si>
  <si>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</si>
  <si>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</si>
  <si>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</si>
  <si>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</si>
  <si>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</si>
  <si>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</si>
  <si>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</si>
  <si>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</si>
  <si>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</si>
  <si>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</si>
  <si>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</si>
  <si>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</si>
  <si>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</si>
  <si>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</si>
  <si>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</si>
  <si>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</si>
  <si>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</si>
  <si>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</si>
  <si>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</si>
  <si>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</si>
  <si>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</si>
  <si>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</si>
  <si>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</si>
  <si>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</si>
  <si>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</si>
  <si>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</si>
  <si>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</si>
  <si>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</si>
  <si>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</si>
  <si>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</si>
  <si>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</si>
  <si>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</si>
  <si>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</si>
  <si>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</si>
  <si>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</si>
  <si>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</si>
  <si>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</si>
  <si>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</si>
  <si>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</si>
  <si>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</si>
  <si>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</si>
  <si>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</si>
  <si>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</si>
  <si>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</si>
  <si>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</si>
  <si>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</si>
  <si>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</si>
  <si>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</si>
  <si>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</si>
  <si>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</si>
  <si>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</si>
  <si>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</si>
  <si>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</si>
  <si>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</si>
  <si>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</si>
  <si>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</si>
  <si>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</si>
  <si>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</si>
  <si>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</si>
  <si>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</si>
  <si>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</si>
  <si>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</si>
  <si>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</si>
  <si>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</si>
  <si>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</si>
  <si>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</si>
  <si>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</si>
  <si>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</si>
  <si>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</si>
  <si>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</si>
  <si>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</si>
  <si>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</si>
  <si>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</si>
  <si>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</si>
  <si>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</si>
  <si>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</si>
  <si>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</si>
  <si>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</si>
  <si>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</si>
  <si>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</si>
  <si>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</si>
  <si>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</si>
  <si>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</si>
  <si>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</si>
  <si>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</si>
  <si>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</si>
  <si>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</si>
  <si>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</si>
  <si>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</si>
  <si>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</si>
  <si>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</si>
  <si>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</si>
  <si>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</si>
  <si>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</si>
  <si>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</si>
  <si>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</si>
  <si>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</si>
  <si>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</si>
  <si>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</si>
  <si>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</si>
  <si>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</si>
  <si>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</si>
  <si>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</si>
  <si>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</si>
  <si>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</si>
  <si>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</si>
  <si>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</si>
  <si>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</si>
  <si>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</si>
  <si>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</si>
  <si>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</si>
  <si>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</si>
  <si>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</si>
  <si>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</si>
  <si>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</si>
  <si>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</si>
  <si>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</si>
  <si>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</si>
  <si>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</si>
  <si>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</si>
  <si>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</si>
  <si>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</si>
  <si>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</si>
  <si>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</si>
  <si>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</si>
  <si>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</si>
  <si>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</si>
  <si>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</si>
  <si>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</si>
  <si>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</si>
  <si>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</si>
  <si>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</si>
  <si>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</si>
  <si>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</si>
  <si>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</si>
  <si>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</si>
  <si>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</si>
  <si>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</si>
  <si>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</si>
  <si>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</si>
  <si>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</si>
  <si>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</si>
  <si>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</si>
  <si>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</si>
  <si>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</si>
  <si>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</si>
  <si>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</si>
  <si>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</si>
  <si>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</si>
  <si>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</si>
  <si>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</si>
  <si>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</si>
  <si>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</si>
  <si>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</si>
  <si>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</si>
  <si>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</si>
  <si>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</si>
  <si>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</si>
  <si>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</si>
  <si>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</si>
  <si>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</si>
  <si>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</si>
  <si>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</si>
  <si>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</si>
  <si>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</si>
  <si>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</si>
  <si>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</si>
  <si>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</si>
  <si>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</si>
  <si>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</si>
  <si>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</si>
  <si>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</si>
  <si>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</si>
  <si>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</si>
  <si>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</si>
  <si>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</si>
  <si>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</si>
  <si>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</si>
  <si>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</si>
  <si>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</si>
  <si>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</si>
  <si>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</si>
  <si>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</si>
  <si>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</si>
  <si>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</si>
  <si>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</si>
  <si>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</si>
  <si>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</si>
  <si>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</si>
  <si>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</si>
  <si>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</si>
  <si>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</si>
  <si>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</si>
  <si>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</si>
  <si>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</si>
  <si>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</si>
  <si>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</si>
  <si>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</si>
  <si>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</si>
  <si>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</si>
  <si>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</si>
  <si>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</si>
  <si>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</si>
  <si>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</si>
  <si>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</si>
  <si>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</si>
  <si>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</si>
  <si>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</si>
  <si>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</si>
  <si>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</si>
  <si>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</si>
  <si>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</si>
  <si>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</si>
  <si>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</si>
  <si>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</si>
  <si>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</si>
  <si>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</si>
  <si>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</si>
  <si>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</si>
  <si>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</si>
  <si>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</si>
  <si>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</si>
  <si>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</si>
  <si>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</si>
  <si>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</si>
  <si>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</si>
  <si>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</si>
  <si>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</si>
  <si>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</si>
  <si>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</si>
  <si>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</si>
  <si>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</si>
  <si>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</si>
  <si>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</si>
  <si>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</si>
  <si>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</si>
  <si>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</si>
  <si>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</si>
  <si>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</si>
  <si>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</si>
  <si>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</si>
  <si>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</si>
  <si>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</si>
  <si>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</si>
  <si>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</si>
  <si>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</si>
  <si>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</si>
  <si>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</si>
  <si>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</si>
  <si>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</si>
  <si>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</si>
  <si>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</si>
  <si>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</si>
  <si>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</si>
  <si>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</si>
  <si>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</si>
  <si>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</si>
  <si>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</si>
  <si>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</si>
  <si>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</si>
  <si>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</si>
  <si>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</si>
  <si>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</si>
  <si>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</si>
  <si>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</si>
  <si>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</si>
  <si>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</si>
  <si>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</si>
  <si>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</si>
  <si>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</si>
  <si>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</si>
  <si>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</si>
  <si>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</si>
  <si>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</si>
  <si>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</si>
  <si>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</si>
  <si>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</si>
  <si>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</si>
  <si>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</si>
  <si>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</si>
  <si>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</si>
  <si>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</si>
  <si>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</si>
  <si>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</si>
  <si>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</si>
  <si>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</si>
  <si>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</si>
  <si>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</si>
  <si>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</si>
  <si>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</si>
  <si>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</si>
  <si>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</si>
  <si>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</si>
  <si>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</si>
  <si>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</si>
  <si>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</si>
  <si>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</si>
  <si>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</si>
  <si>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</si>
  <si>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</si>
  <si>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</si>
  <si>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</si>
  <si>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</si>
  <si>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</si>
  <si>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</si>
  <si>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</si>
  <si>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</si>
  <si>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</si>
  <si>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</si>
  <si>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</si>
  <si>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</si>
  <si>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</si>
  <si>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</si>
  <si>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</si>
  <si>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</si>
  <si>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</si>
  <si>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</si>
  <si>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</si>
  <si>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</si>
  <si>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</si>
  <si>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</si>
  <si>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</si>
  <si>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</si>
  <si>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</si>
  <si>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</si>
  <si>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</si>
  <si>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</si>
  <si>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</si>
  <si>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</si>
  <si>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</si>
  <si>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</si>
  <si>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</si>
  <si>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</si>
  <si>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</si>
  <si>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</si>
  <si>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</si>
  <si>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</si>
  <si>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</si>
  <si>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</si>
  <si>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</si>
  <si>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</si>
  <si>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</si>
  <si>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</si>
  <si>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</si>
  <si>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</si>
  <si>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</si>
  <si>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</si>
  <si>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</si>
  <si>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</si>
  <si>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</si>
  <si>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</si>
  <si>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</si>
  <si>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</si>
  <si>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</si>
  <si>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</si>
  <si>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</si>
  <si>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</si>
  <si>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</si>
  <si>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</si>
  <si>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</si>
  <si>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</si>
  <si>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</si>
  <si>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</si>
  <si>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</si>
  <si>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</si>
  <si>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</si>
  <si>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</si>
  <si>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</si>
  <si>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</si>
  <si>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</si>
  <si>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</si>
  <si>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</si>
  <si>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</si>
  <si>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</si>
  <si>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</si>
  <si>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</si>
  <si>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</si>
  <si>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</si>
  <si>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</si>
  <si>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</si>
  <si>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</si>
  <si>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</si>
  <si>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</si>
  <si>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</si>
  <si>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</si>
  <si>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</si>
  <si>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</si>
  <si>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</si>
  <si>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</si>
  <si>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</si>
  <si>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</si>
  <si>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</si>
  <si>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</si>
  <si>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</si>
  <si>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</si>
  <si>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</si>
  <si>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</si>
  <si>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</si>
  <si>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</si>
  <si>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</si>
  <si>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</si>
  <si>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</si>
  <si>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</si>
  <si>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</si>
  <si>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</si>
  <si>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</si>
  <si>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</si>
  <si>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</si>
  <si>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</si>
  <si>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</si>
  <si>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</si>
  <si>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</si>
  <si>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</si>
  <si>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</si>
  <si>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</si>
  <si>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</si>
  <si>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</si>
  <si>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</si>
  <si>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</si>
  <si>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</si>
  <si>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</si>
  <si>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</si>
  <si>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</si>
  <si>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</si>
  <si>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</si>
  <si>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</si>
  <si>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</si>
  <si>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</si>
  <si>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</si>
  <si>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</si>
  <si>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</si>
  <si>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</si>
  <si>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</si>
  <si>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</si>
  <si>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</si>
  <si>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</si>
  <si>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</si>
  <si>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</si>
  <si>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</si>
  <si>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</si>
  <si>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</si>
  <si>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</si>
  <si>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</si>
  <si>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</si>
  <si>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</si>
  <si>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</si>
  <si>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</si>
  <si>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</si>
  <si>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</si>
  <si>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</si>
  <si>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</si>
  <si>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</si>
  <si>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</si>
  <si>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</si>
  <si>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</si>
  <si>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</si>
  <si>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</si>
  <si>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</si>
  <si>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</si>
  <si>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</si>
  <si>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</si>
  <si>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</si>
  <si>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</si>
  <si>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</si>
  <si>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</si>
  <si>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</si>
  <si>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</si>
  <si>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</si>
  <si>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</si>
  <si>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</si>
  <si>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</si>
  <si>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</si>
  <si>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</si>
  <si>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</si>
  <si>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</si>
  <si>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</si>
  <si>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</si>
  <si>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</si>
  <si>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</si>
  <si>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</si>
  <si>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</si>
  <si>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</si>
  <si>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</si>
  <si>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</si>
  <si>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</si>
  <si>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</si>
  <si>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</si>
  <si>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</si>
  <si>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</si>
  <si>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</si>
  <si>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</si>
  <si>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</si>
  <si>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</si>
  <si>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</si>
  <si>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</si>
  <si>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</si>
  <si>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</si>
  <si>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</si>
  <si>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</si>
  <si>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</si>
  <si>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</si>
  <si>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</si>
  <si>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</si>
  <si>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</si>
  <si>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</si>
  <si>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</si>
  <si>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</si>
  <si>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</si>
  <si>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</si>
  <si>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</si>
  <si>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</si>
  <si>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</si>
  <si>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</si>
  <si>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</si>
  <si>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</si>
  <si>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</si>
  <si>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</si>
  <si>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</si>
  <si>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</si>
  <si>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</si>
  <si>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</si>
  <si>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</si>
  <si>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</si>
  <si>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</si>
  <si>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</si>
  <si>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</si>
  <si>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</si>
  <si>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</si>
  <si>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</si>
  <si>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</si>
  <si>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</si>
  <si>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</si>
  <si>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</si>
  <si>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</si>
  <si>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</si>
  <si>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</si>
  <si>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</si>
  <si>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</si>
  <si>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</si>
  <si>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</si>
  <si>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</si>
  <si>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</si>
  <si>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</si>
  <si>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</si>
  <si>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</si>
  <si>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</si>
  <si>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</si>
  <si>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</si>
  <si>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</si>
  <si>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</si>
  <si>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</si>
  <si>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</si>
  <si>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</si>
  <si>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</si>
  <si>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</si>
  <si>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</si>
  <si>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</si>
  <si>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</si>
  <si>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</si>
  <si>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</si>
  <si>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</si>
  <si>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</si>
  <si>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</si>
  <si>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</si>
  <si>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</si>
  <si>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</si>
  <si>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</si>
  <si>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</si>
  <si>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</si>
  <si>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</si>
  <si>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</si>
  <si>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</si>
  <si>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</si>
  <si>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</si>
  <si>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</si>
  <si>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</si>
  <si>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</si>
  <si>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</si>
  <si>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</si>
  <si>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</si>
  <si>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</si>
  <si>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</si>
  <si>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</si>
  <si>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</si>
  <si>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</si>
  <si>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</si>
  <si>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</si>
  <si>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</si>
  <si>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</si>
  <si>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</si>
  <si>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</si>
  <si>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</si>
  <si>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</si>
  <si>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</si>
  <si>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</si>
  <si>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</si>
  <si>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</si>
  <si>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</si>
  <si>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</si>
  <si>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</si>
  <si>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</si>
  <si>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</si>
  <si>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</si>
  <si>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</si>
  <si>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</si>
  <si>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</si>
  <si>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</si>
  <si>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</si>
  <si>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</si>
  <si>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</si>
  <si>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</si>
  <si>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</si>
  <si>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</si>
  <si>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</si>
  <si>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</si>
  <si>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</si>
  <si>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</si>
  <si>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</si>
  <si>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</si>
  <si>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</si>
  <si>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</si>
  <si>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</si>
  <si>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</si>
  <si>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</si>
  <si>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</si>
  <si>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</si>
  <si>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</si>
  <si>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</si>
  <si>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</si>
  <si>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</si>
  <si>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</si>
  <si>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</si>
  <si>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</si>
  <si>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</si>
  <si>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</si>
  <si>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</si>
  <si>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</si>
  <si>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</si>
  <si>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</si>
  <si>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</si>
  <si>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</si>
  <si>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</si>
  <si>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</si>
  <si>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</si>
  <si>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</si>
  <si>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</si>
  <si>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</si>
  <si>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</si>
  <si>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</si>
  <si>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</si>
  <si>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</si>
  <si>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</si>
  <si>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</si>
  <si>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</si>
  <si>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</si>
  <si>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</si>
  <si>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</si>
  <si>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</si>
  <si>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</si>
  <si>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</si>
  <si>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</si>
  <si>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</si>
  <si>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</si>
  <si>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</si>
  <si>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</si>
  <si>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</si>
  <si>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</si>
  <si>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</si>
  <si>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</si>
  <si>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</si>
  <si>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</si>
  <si>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</si>
  <si>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</si>
  <si>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</si>
  <si>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</si>
  <si>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</si>
  <si>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</si>
  <si>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</si>
  <si>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</si>
  <si>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</si>
  <si>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</si>
  <si>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</si>
  <si>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</si>
  <si>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</si>
  <si>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</si>
  <si>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</si>
  <si>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</si>
  <si>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</si>
  <si>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</si>
  <si>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</si>
  <si>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</si>
  <si>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</si>
  <si>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</si>
  <si>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</si>
  <si>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</si>
  <si>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</si>
  <si>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</si>
  <si>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</si>
  <si>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</si>
  <si>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</si>
  <si>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</si>
  <si>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</si>
  <si>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</si>
  <si>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</si>
  <si>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</si>
  <si>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</si>
  <si>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</si>
  <si>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</si>
  <si>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</si>
  <si>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</si>
  <si>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</si>
  <si>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</si>
  <si>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</si>
  <si>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</si>
  <si>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</si>
  <si>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</si>
  <si>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</si>
  <si>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</si>
  <si>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</si>
  <si>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</si>
  <si>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</si>
  <si>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</si>
  <si>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</si>
  <si>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</si>
  <si>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</si>
  <si>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</si>
  <si>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</si>
  <si>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</si>
  <si>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</si>
  <si>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</si>
  <si>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</si>
  <si>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</si>
  <si>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</si>
  <si>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</si>
  <si>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</si>
  <si>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</si>
  <si>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</si>
  <si>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</si>
  <si>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</si>
  <si>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</si>
  <si>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</si>
  <si>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</si>
  <si>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</si>
  <si>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</si>
  <si>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</si>
  <si>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</si>
  <si>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</si>
  <si>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</si>
  <si>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</si>
  <si>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</si>
  <si>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</si>
  <si>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</si>
  <si>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</si>
  <si>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</si>
  <si>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</si>
  <si>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</si>
  <si>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</si>
  <si>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</si>
  <si>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</si>
  <si>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</si>
  <si>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</si>
  <si>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</si>
  <si>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</si>
  <si>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</si>
  <si>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</si>
  <si>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</si>
  <si>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</si>
  <si>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</si>
  <si>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</si>
  <si>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</si>
  <si>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</si>
  <si>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</si>
  <si>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</si>
  <si>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</si>
  <si>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</si>
  <si>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</si>
  <si>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</si>
  <si>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</si>
  <si>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</si>
  <si>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</si>
  <si>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</si>
  <si>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</si>
  <si>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</si>
  <si>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</si>
  <si>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</si>
  <si>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</si>
  <si>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</si>
  <si>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</si>
  <si>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</si>
  <si>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</si>
  <si>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</si>
  <si>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</si>
  <si>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</si>
  <si>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</si>
  <si>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</si>
  <si>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</si>
  <si>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</si>
  <si>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</si>
  <si>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</si>
  <si>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</si>
  <si>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</si>
  <si>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</si>
  <si>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</si>
  <si>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</si>
  <si>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</si>
  <si>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</si>
  <si>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</si>
  <si>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</si>
  <si>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</si>
  <si>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</si>
  <si>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</si>
  <si>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</si>
  <si>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</si>
  <si>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</si>
  <si>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</si>
  <si>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</si>
  <si>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</si>
  <si>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</si>
  <si>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</si>
  <si>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</si>
  <si>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</si>
  <si>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</si>
  <si>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</si>
  <si>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</si>
  <si>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</si>
  <si>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</si>
  <si>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</si>
  <si>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</si>
  <si>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</si>
  <si>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</si>
  <si>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</si>
  <si>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</si>
  <si>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</si>
  <si>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</si>
  <si>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</si>
  <si>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</si>
  <si>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</si>
  <si>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</si>
  <si>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</si>
  <si>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</si>
  <si>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</si>
  <si>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</si>
  <si>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</si>
  <si>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</si>
  <si>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</si>
  <si>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</si>
  <si>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</si>
  <si>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</si>
  <si>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</si>
  <si>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</si>
  <si>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</si>
  <si>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</si>
  <si>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</si>
  <si>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</si>
  <si>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</si>
  <si>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</si>
  <si>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</si>
  <si>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</si>
  <si>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</si>
  <si>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</si>
  <si>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</si>
  <si>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</si>
  <si>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</si>
  <si>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</si>
  <si>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</si>
  <si>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</si>
  <si>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</si>
  <si>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</si>
  <si>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</si>
  <si>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</si>
  <si>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</si>
  <si>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</si>
  <si>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</si>
  <si>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</si>
  <si>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</si>
  <si>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</si>
  <si>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</si>
  <si>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</si>
  <si>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</si>
  <si>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</si>
  <si>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</si>
  <si>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</si>
  <si>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</si>
  <si>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</si>
  <si>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</si>
  <si>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</si>
  <si>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</si>
  <si>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</si>
  <si>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</si>
  <si>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</si>
  <si>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</si>
  <si>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</si>
  <si>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</si>
  <si>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</si>
  <si>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</si>
  <si>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</si>
  <si>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</si>
  <si>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</si>
  <si>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</si>
  <si>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</si>
  <si>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</si>
  <si>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</si>
  <si>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</si>
  <si>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</si>
  <si>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</si>
  <si>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</si>
  <si>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</si>
  <si>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</si>
  <si>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</si>
  <si>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</si>
  <si>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</si>
  <si>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</si>
  <si>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</si>
  <si>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</si>
  <si>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</si>
  <si>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</si>
  <si>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</si>
  <si>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</si>
  <si>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</si>
  <si>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</si>
  <si>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</si>
  <si>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</si>
  <si>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</si>
  <si>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</si>
  <si>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</si>
  <si>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</si>
  <si>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</si>
  <si>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</si>
  <si>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</si>
  <si>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</si>
  <si>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</si>
  <si>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</si>
  <si>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</si>
  <si>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</si>
  <si>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</si>
  <si>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</si>
  <si>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</si>
  <si>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</si>
  <si>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</si>
  <si>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</si>
  <si>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</si>
  <si>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</si>
  <si>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</si>
  <si>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</si>
  <si>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</si>
  <si>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</si>
  <si>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</si>
  <si>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</si>
  <si>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</si>
  <si>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</si>
  <si>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</si>
  <si>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</si>
  <si>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</si>
  <si>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</si>
  <si>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</si>
  <si>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</si>
  <si>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</si>
  <si>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</si>
  <si>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</si>
  <si>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</si>
  <si>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</si>
  <si>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</si>
  <si>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</si>
  <si>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</si>
  <si>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</si>
  <si>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</si>
  <si>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</si>
  <si>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</si>
  <si>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</si>
  <si>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</si>
  <si>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</si>
  <si>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</si>
  <si>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</si>
  <si>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</si>
  <si>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</si>
  <si>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</si>
  <si>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</si>
  <si>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</si>
  <si>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</si>
  <si>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</si>
  <si>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</si>
  <si>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</si>
  <si>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</si>
  <si>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</si>
  <si>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</si>
  <si>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</si>
  <si>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</si>
  <si>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</si>
  <si>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</si>
  <si>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</si>
  <si>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</si>
  <si>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</si>
  <si>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</si>
  <si>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</si>
  <si>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</si>
  <si>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</si>
  <si>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</si>
  <si>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</si>
  <si>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</si>
  <si>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</si>
  <si>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</si>
  <si>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</si>
  <si>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</si>
  <si>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</si>
  <si>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</si>
  <si>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</si>
  <si>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</si>
  <si>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</si>
  <si>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</si>
  <si>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</si>
  <si>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</si>
  <si>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</si>
  <si>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</si>
  <si>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</si>
  <si>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</si>
  <si>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</si>
  <si>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</si>
  <si>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</si>
  <si>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</si>
  <si>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</si>
  <si>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</si>
  <si>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</si>
  <si>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</si>
  <si>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</si>
  <si>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</si>
  <si>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</si>
  <si>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</si>
  <si>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</si>
  <si>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</si>
  <si>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</si>
  <si>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</si>
  <si>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</si>
  <si>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</si>
  <si>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</si>
  <si>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</si>
  <si>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</si>
  <si>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</si>
  <si>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</si>
  <si>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</si>
  <si>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</si>
  <si>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</si>
  <si>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</si>
  <si>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</si>
  <si>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</si>
  <si>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</si>
  <si>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</si>
  <si>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</si>
  <si>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</si>
  <si>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</si>
  <si>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</si>
  <si>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</si>
  <si>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</si>
  <si>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</si>
  <si>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</si>
  <si>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</si>
  <si>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</si>
  <si>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</si>
  <si>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</si>
  <si>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</si>
  <si>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</si>
  <si>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</si>
  <si>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</si>
  <si>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</si>
  <si>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</si>
  <si>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</si>
  <si>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</si>
  <si>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</si>
  <si>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</si>
  <si>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</si>
  <si>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</si>
  <si>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</si>
  <si>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</si>
  <si>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</si>
  <si>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</si>
  <si>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</si>
  <si>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</si>
  <si>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</si>
  <si>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</si>
  <si>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</si>
  <si>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</si>
  <si>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</si>
  <si>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</si>
  <si>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</si>
  <si>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</si>
  <si>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</si>
  <si>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</si>
  <si>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</si>
  <si>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</si>
  <si>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</si>
  <si>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</si>
  <si>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</si>
  <si>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</si>
  <si>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</si>
  <si>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</si>
  <si>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</si>
  <si>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</si>
  <si>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</si>
  <si>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</si>
  <si>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</si>
  <si>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</si>
  <si>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</si>
  <si>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</si>
  <si>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</si>
  <si>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</si>
  <si>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</si>
  <si>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</si>
  <si>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</si>
  <si>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</si>
  <si>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</si>
  <si>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</si>
  <si>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</si>
  <si>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</si>
  <si>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</si>
  <si>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</si>
  <si>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</si>
  <si>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</si>
  <si>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</si>
  <si>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</si>
  <si>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</si>
  <si>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</si>
  <si>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</si>
  <si>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</si>
  <si>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</si>
  <si>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</si>
  <si>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</si>
  <si>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</si>
  <si>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</si>
  <si>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</si>
  <si>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</si>
  <si>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</si>
  <si>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</si>
  <si>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</si>
  <si>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</si>
  <si>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</si>
  <si>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</si>
  <si>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</si>
  <si>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</si>
  <si>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</si>
  <si>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</si>
  <si>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</si>
  <si>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</si>
  <si>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</si>
  <si>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</si>
  <si>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</si>
  <si>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</si>
  <si>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</si>
  <si>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</si>
  <si>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</si>
  <si>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</si>
  <si>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</si>
  <si>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</si>
  <si>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</si>
  <si>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</si>
  <si>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</si>
  <si>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</si>
  <si>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</si>
  <si>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</si>
  <si>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</si>
  <si>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</si>
  <si>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</si>
  <si>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</si>
  <si>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</si>
  <si>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</si>
  <si>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</si>
  <si>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</si>
  <si>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</si>
  <si>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</si>
  <si>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</si>
  <si>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</si>
  <si>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</si>
  <si>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</si>
  <si>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</si>
  <si>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</si>
  <si>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</si>
  <si>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</si>
  <si>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</si>
  <si>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</si>
  <si>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</si>
  <si>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</si>
  <si>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</si>
  <si>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</si>
  <si>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</si>
  <si>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</si>
  <si>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</si>
  <si>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</si>
  <si>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</si>
  <si>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</si>
  <si>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</si>
  <si>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</si>
  <si>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</si>
  <si>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</si>
  <si>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</si>
  <si>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</si>
  <si>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</si>
  <si>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</si>
  <si>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</si>
  <si>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</si>
  <si>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</si>
  <si>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</si>
  <si>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</si>
  <si>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</si>
  <si>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</si>
  <si>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</si>
  <si>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</si>
  <si>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</si>
  <si>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</si>
  <si>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</si>
  <si>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</si>
  <si>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</si>
  <si>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</si>
  <si>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</si>
  <si>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</si>
  <si>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</si>
  <si>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</si>
  <si>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</si>
  <si>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</si>
  <si>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</si>
  <si>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</si>
  <si>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</si>
  <si>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</si>
  <si>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</si>
  <si>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</si>
  <si>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</si>
  <si>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</si>
  <si>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</si>
  <si>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</si>
  <si>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</si>
  <si>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</si>
  <si>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</si>
  <si>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</si>
  <si>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</si>
  <si>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</si>
  <si>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</si>
  <si>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</si>
  <si>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</si>
  <si>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</si>
  <si>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</si>
  <si>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</si>
  <si>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</si>
  <si>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</si>
  <si>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</si>
  <si>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</si>
  <si>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</si>
  <si>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</si>
  <si>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</si>
  <si>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</si>
  <si>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</si>
  <si>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</si>
  <si>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</si>
  <si>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</si>
  <si>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</si>
  <si>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</si>
  <si>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</si>
  <si>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</si>
  <si>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</si>
  <si>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</si>
  <si>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</si>
  <si>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</si>
  <si>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</si>
  <si>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</si>
  <si>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</si>
  <si>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</si>
  <si>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</si>
  <si>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</si>
  <si>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</si>
  <si>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</si>
  <si>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</si>
  <si>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</si>
  <si>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</si>
  <si>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</si>
  <si>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</si>
  <si>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</si>
  <si>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</si>
  <si>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</si>
  <si>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</si>
  <si>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</si>
  <si>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</si>
  <si>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</si>
  <si>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</si>
  <si>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</si>
  <si>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</si>
  <si>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</si>
  <si>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</si>
  <si>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</si>
  <si>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</si>
  <si>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</si>
  <si>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</si>
  <si>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</si>
  <si>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</si>
  <si>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</si>
  <si>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</si>
  <si>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</si>
  <si>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</si>
  <si>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</si>
  <si>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</si>
  <si>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</si>
  <si>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</si>
  <si>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</si>
  <si>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</si>
  <si>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</si>
  <si>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</si>
  <si>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</si>
  <si>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</si>
  <si>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</si>
  <si>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</si>
  <si>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</si>
  <si>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</si>
  <si>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</si>
  <si>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</si>
  <si>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</si>
  <si>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</si>
  <si>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</si>
  <si>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</si>
  <si>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</si>
  <si>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</si>
  <si>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</si>
  <si>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</si>
  <si>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</si>
  <si>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</si>
  <si>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</si>
  <si>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</si>
  <si>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</si>
  <si>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</si>
  <si>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</si>
  <si>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</si>
  <si>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</si>
  <si>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</si>
  <si>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</si>
  <si>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</si>
  <si>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</si>
  <si>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</si>
  <si>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</si>
  <si>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</si>
  <si>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</si>
  <si>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</si>
  <si>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</si>
  <si>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</si>
  <si>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</si>
  <si>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</si>
  <si>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</si>
  <si>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</si>
  <si>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</si>
  <si>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</si>
  <si>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</si>
  <si>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</si>
  <si>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</si>
  <si>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</si>
  <si>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</si>
  <si>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</si>
  <si>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</si>
  <si>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</si>
  <si>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</si>
  <si>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</si>
  <si>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</si>
  <si>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</si>
  <si>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</si>
  <si>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</si>
  <si>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</si>
  <si>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</si>
  <si>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</si>
  <si>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</si>
  <si>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</si>
  <si>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</si>
  <si>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</si>
  <si>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</si>
  <si>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</si>
  <si>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</si>
  <si>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</si>
  <si>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</si>
  <si>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</si>
  <si>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</si>
  <si>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</si>
  <si>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</si>
  <si>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</si>
  <si>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</si>
  <si>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</si>
  <si>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</si>
  <si>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</si>
  <si>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</si>
  <si>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</si>
  <si>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</si>
  <si>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</si>
  <si>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</si>
  <si>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</si>
  <si>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</si>
  <si>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</si>
  <si>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</si>
  <si>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</si>
  <si>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</si>
  <si>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</si>
  <si>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</si>
  <si>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</si>
  <si>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</si>
  <si>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</si>
  <si>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</si>
  <si>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</si>
  <si>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</si>
  <si>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</si>
  <si>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</si>
  <si>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</si>
  <si>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</si>
  <si>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</si>
  <si>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</si>
  <si>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</si>
  <si>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</si>
  <si>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</si>
  <si>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</si>
  <si>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</si>
  <si>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</si>
  <si>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</si>
  <si>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</si>
  <si>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</si>
  <si>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</si>
  <si>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</si>
  <si>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</si>
  <si>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</si>
  <si>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</si>
  <si>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</si>
  <si>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</si>
  <si>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</si>
  <si>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</si>
  <si>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</si>
  <si>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</si>
  <si>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</si>
  <si>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</si>
  <si>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</si>
  <si>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</si>
  <si>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</si>
  <si>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</si>
  <si>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</si>
  <si>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</si>
  <si>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</si>
  <si>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</si>
  <si>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</si>
  <si>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</si>
  <si>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</si>
  <si>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</si>
  <si>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</si>
  <si>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</si>
  <si>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</si>
  <si>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</si>
  <si>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</si>
  <si>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</si>
  <si>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</si>
  <si>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</si>
  <si>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</si>
  <si>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</si>
  <si>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</si>
  <si>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</si>
  <si>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</si>
  <si>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</si>
  <si>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</si>
  <si>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</si>
  <si>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</si>
  <si>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</si>
  <si>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</si>
  <si>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</si>
  <si>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</si>
  <si>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</si>
  <si>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</si>
  <si>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</si>
  <si>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</si>
  <si>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</si>
  <si>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</si>
  <si>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</si>
  <si>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</si>
  <si>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</si>
  <si>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</si>
  <si>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</si>
  <si>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</si>
  <si>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</si>
  <si>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</si>
  <si>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</si>
  <si>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</si>
  <si>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</si>
  <si>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</si>
  <si>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</si>
  <si>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</si>
  <si>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</si>
  <si>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</si>
  <si>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</si>
  <si>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</si>
  <si>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</si>
  <si>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</si>
  <si>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</si>
  <si>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</si>
  <si>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</si>
  <si>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</si>
  <si>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</si>
  <si>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</si>
  <si>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</si>
  <si>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</si>
  <si>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</si>
  <si>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</si>
  <si>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</si>
  <si>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</si>
  <si>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</si>
  <si>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</si>
  <si>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</si>
  <si>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</si>
  <si>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</si>
  <si>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</si>
  <si>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</si>
  <si>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</si>
  <si>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</si>
  <si>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</si>
  <si>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</si>
  <si>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</si>
  <si>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</si>
  <si>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</si>
  <si>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</si>
  <si>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</si>
  <si>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</si>
  <si>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</si>
  <si>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</si>
  <si>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</si>
  <si>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</si>
  <si>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</si>
  <si>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</si>
  <si>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</si>
  <si>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</si>
  <si>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</si>
  <si>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</si>
  <si>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</si>
  <si>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</si>
  <si>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</si>
  <si>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</si>
  <si>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</si>
  <si>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</si>
  <si>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</si>
  <si>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</si>
  <si>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</si>
  <si>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</si>
  <si>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</si>
  <si>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</si>
  <si>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</si>
  <si>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</si>
  <si>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</si>
  <si>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</si>
  <si>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</si>
  <si>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</si>
  <si>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</si>
  <si>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</si>
  <si>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</si>
  <si>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</si>
  <si>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</si>
  <si>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</si>
  <si>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</si>
  <si>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</si>
  <si>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</si>
  <si>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</si>
  <si>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</si>
  <si>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</si>
  <si>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</si>
  <si>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</si>
  <si>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</si>
  <si>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</si>
  <si>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</si>
  <si>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</si>
  <si>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</si>
  <si>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</si>
  <si>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</si>
  <si>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</si>
  <si>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</si>
  <si>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</si>
  <si>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</si>
  <si>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</si>
  <si>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</si>
  <si>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</si>
  <si>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</si>
  <si>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</si>
  <si>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</si>
  <si>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</si>
  <si>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</si>
  <si>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</si>
  <si>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</si>
  <si>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</si>
  <si>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</si>
  <si>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</si>
  <si>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</si>
  <si>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</si>
  <si>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</si>
  <si>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</si>
  <si>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</si>
  <si>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</si>
  <si>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</si>
  <si>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</si>
  <si>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</si>
  <si>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</si>
  <si>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</si>
  <si>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</si>
  <si>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</si>
  <si>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</si>
  <si>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</si>
  <si>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</si>
  <si>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</si>
  <si>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</si>
  <si>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</si>
  <si>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</si>
  <si>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</si>
  <si>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</si>
  <si>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</si>
  <si>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</si>
  <si>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</si>
  <si>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</si>
  <si>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</si>
  <si>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</si>
  <si>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</si>
  <si>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</si>
  <si>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</si>
  <si>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</si>
  <si>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</si>
  <si>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</si>
  <si>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</si>
  <si>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</si>
  <si>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</si>
  <si>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</si>
  <si>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</si>
  <si>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</si>
  <si>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</si>
  <si>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</si>
  <si>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</si>
  <si>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</si>
  <si>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</si>
  <si>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</si>
  <si>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</si>
  <si>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</si>
  <si>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</si>
  <si>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</si>
  <si>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</si>
  <si>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</si>
  <si>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</si>
  <si>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</si>
  <si>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</si>
  <si>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</si>
  <si>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</si>
  <si>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</si>
  <si>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</si>
  <si>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</si>
  <si>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</si>
  <si>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</si>
  <si>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</si>
  <si>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</si>
  <si>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</si>
  <si>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</si>
  <si>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</si>
  <si>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</si>
  <si>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</si>
  <si>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</si>
  <si>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</si>
  <si>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</si>
  <si>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</si>
  <si>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</si>
  <si>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</si>
  <si>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</si>
  <si>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</si>
  <si>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</si>
  <si>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</si>
  <si>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</si>
  <si>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</si>
  <si>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</si>
  <si>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</si>
  <si>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</si>
  <si>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</si>
  <si>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</si>
  <si>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</si>
  <si>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</si>
  <si>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</si>
  <si>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</si>
  <si>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</si>
  <si>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</si>
  <si>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</si>
  <si>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</si>
  <si>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</si>
  <si>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</si>
  <si>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</si>
  <si>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</si>
  <si>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</si>
  <si>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</si>
  <si>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</si>
  <si>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</si>
  <si>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</si>
  <si>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</si>
  <si>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</si>
  <si>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</si>
  <si>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</si>
  <si>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</si>
  <si>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</si>
  <si>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</si>
  <si>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</si>
  <si>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</si>
  <si>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</si>
  <si>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</si>
  <si>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</si>
  <si>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</si>
  <si>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</si>
  <si>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</si>
  <si>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</si>
  <si>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</si>
  <si>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</si>
  <si>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</si>
  <si>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</si>
  <si>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</si>
  <si>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</si>
  <si>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</si>
  <si>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</si>
  <si>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</si>
  <si>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</si>
  <si>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</si>
  <si>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</si>
  <si>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</si>
  <si>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</si>
  <si>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</si>
  <si>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</si>
  <si>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</si>
  <si>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</si>
  <si>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</si>
  <si>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</si>
  <si>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</si>
  <si>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</si>
  <si>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</si>
  <si>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</si>
  <si>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</si>
  <si>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</si>
  <si>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</si>
  <si>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</si>
  <si>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</si>
  <si>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</si>
  <si>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</si>
  <si>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</si>
  <si>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</si>
  <si>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</si>
  <si>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</si>
  <si>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</si>
  <si>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</si>
  <si>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</si>
  <si>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</si>
  <si>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</si>
  <si>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</si>
  <si>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</si>
  <si>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</si>
  <si>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</si>
  <si>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</si>
  <si>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</si>
  <si>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</si>
  <si>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</si>
  <si>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</si>
  <si>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</si>
  <si>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</si>
  <si>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</si>
  <si>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</si>
  <si>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</si>
  <si>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</si>
  <si>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</si>
  <si>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</si>
  <si>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</si>
  <si>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</si>
  <si>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</si>
  <si>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</si>
  <si>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</si>
  <si>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</si>
  <si>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</si>
  <si>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</si>
  <si>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</si>
  <si>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</si>
  <si>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</si>
  <si>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</si>
  <si>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</si>
  <si>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</si>
  <si>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</si>
  <si>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</si>
  <si>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</si>
  <si>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</si>
  <si>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</si>
  <si>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</si>
  <si>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</si>
  <si>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</si>
  <si>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</si>
  <si>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</si>
  <si>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</si>
  <si>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</si>
  <si>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</si>
  <si>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</si>
  <si>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</si>
  <si>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</si>
  <si>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</si>
  <si>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</si>
  <si>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</si>
  <si>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</si>
  <si>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</si>
  <si>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</si>
  <si>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</si>
  <si>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</si>
  <si>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</si>
  <si>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</si>
  <si>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</si>
  <si>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</si>
  <si>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</si>
  <si>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</si>
  <si>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</si>
  <si>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</si>
  <si>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</si>
  <si>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</si>
  <si>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</si>
  <si>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</si>
  <si>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</si>
  <si>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</si>
  <si>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</si>
  <si>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</si>
  <si>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</si>
  <si>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</si>
  <si>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</si>
  <si>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</si>
  <si>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</si>
  <si>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</si>
  <si>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</si>
  <si>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</si>
  <si>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</si>
  <si>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</si>
  <si>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</si>
  <si>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</si>
  <si>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</si>
  <si>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</si>
  <si>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</si>
  <si>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</si>
  <si>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</si>
  <si>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</si>
  <si>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</si>
  <si>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</si>
  <si>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</si>
  <si>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</si>
  <si>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</si>
  <si>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</si>
  <si>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</si>
  <si>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</si>
  <si>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</si>
  <si>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</si>
  <si>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</si>
  <si>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</si>
  <si>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</si>
  <si>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</si>
  <si>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</si>
  <si>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</si>
  <si>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</si>
  <si>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</si>
  <si>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</si>
  <si>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</si>
  <si>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</si>
  <si>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</si>
  <si>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</si>
  <si>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</si>
  <si>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</si>
  <si>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</si>
  <si>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</si>
  <si>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</si>
  <si>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</si>
  <si>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</si>
  <si>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</si>
  <si>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</si>
  <si>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</si>
  <si>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</si>
  <si>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</si>
  <si>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</si>
  <si>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</si>
  <si>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</si>
  <si>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</si>
  <si>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</si>
  <si>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</si>
  <si>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</si>
  <si>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</si>
  <si>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</si>
  <si>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</si>
  <si>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</si>
  <si>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</si>
  <si>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</si>
  <si>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</si>
  <si>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</si>
  <si>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</si>
  <si>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</si>
  <si>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</si>
  <si>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</si>
  <si>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</si>
  <si>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</si>
  <si>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</si>
  <si>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</si>
  <si>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</si>
  <si>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</si>
  <si>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</si>
  <si>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</si>
  <si>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</si>
  <si>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</si>
  <si>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</si>
  <si>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</si>
  <si>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</si>
  <si>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</si>
  <si>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</si>
  <si>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</si>
  <si>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</si>
  <si>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</si>
  <si>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</si>
  <si>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</si>
  <si>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</si>
  <si>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</si>
  <si>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</si>
  <si>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</si>
  <si>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</si>
  <si>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</si>
  <si>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</si>
  <si>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</si>
  <si>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</si>
  <si>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</si>
  <si>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</si>
  <si>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</si>
  <si>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</si>
  <si>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</si>
  <si>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</si>
  <si>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</si>
  <si>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</si>
  <si>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</si>
  <si>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</si>
  <si>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</si>
  <si>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</si>
  <si>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</si>
  <si>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</si>
  <si>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</si>
  <si>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</si>
  <si>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</si>
  <si>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</si>
  <si>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</si>
  <si>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</si>
  <si>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</si>
  <si>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</si>
  <si>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</si>
  <si>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</si>
  <si>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</si>
  <si>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</si>
  <si>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</si>
  <si>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</si>
  <si>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</si>
  <si>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</si>
  <si>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</si>
  <si>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</si>
  <si>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</si>
  <si>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</si>
  <si>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</si>
  <si>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</si>
  <si>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</si>
  <si>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</si>
  <si>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</si>
  <si>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</si>
  <si>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</si>
  <si>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</si>
  <si>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</si>
  <si>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</si>
  <si>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</si>
  <si>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</si>
  <si>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</si>
  <si>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</si>
  <si>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</si>
  <si>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</si>
  <si>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</si>
  <si>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</si>
  <si>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</si>
  <si>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</si>
  <si>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</si>
  <si>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</si>
  <si>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</si>
  <si>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</si>
  <si>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</si>
  <si>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</si>
  <si>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</si>
  <si>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</si>
  <si>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</si>
  <si>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</si>
  <si>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</si>
  <si>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</si>
  <si>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</si>
  <si>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</si>
  <si>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</si>
  <si>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</si>
  <si>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</si>
  <si>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</si>
  <si>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</si>
  <si>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</si>
  <si>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</si>
  <si>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</si>
  <si>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</si>
  <si>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</si>
  <si>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</si>
  <si>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</si>
  <si>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</si>
  <si>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</si>
  <si>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</si>
  <si>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</si>
  <si>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</si>
  <si>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</si>
  <si>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</si>
  <si>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</si>
  <si>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</si>
  <si>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</si>
  <si>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</si>
  <si>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</si>
  <si>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</si>
  <si>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</si>
  <si>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</si>
  <si>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</si>
  <si>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</si>
  <si>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</si>
  <si>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</si>
  <si>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</si>
  <si>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</si>
  <si>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</si>
  <si>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</si>
  <si>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</si>
  <si>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</si>
  <si>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</si>
  <si>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</si>
  <si>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</si>
  <si>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</si>
  <si>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</si>
  <si>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</si>
  <si>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</si>
  <si>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</si>
  <si>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</si>
  <si>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</si>
  <si>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</si>
  <si>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</si>
  <si>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</si>
  <si>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</si>
  <si>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</si>
  <si>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</si>
  <si>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</si>
  <si>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</si>
  <si>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</si>
  <si>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</si>
  <si>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</si>
  <si>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</si>
  <si>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</si>
  <si>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</si>
  <si>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</si>
  <si>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</si>
  <si>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</si>
  <si>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</si>
  <si>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</si>
  <si>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</si>
  <si>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</si>
  <si>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</si>
  <si>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</si>
  <si>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</si>
  <si>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</si>
  <si>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</si>
  <si>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</si>
  <si>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</si>
  <si>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</si>
  <si>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</si>
  <si>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</si>
  <si>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</si>
  <si>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</si>
  <si>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</si>
  <si>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</si>
  <si>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</si>
  <si>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</si>
  <si>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</si>
  <si>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</si>
  <si>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</si>
  <si>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</si>
  <si>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</si>
  <si>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</si>
  <si>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</si>
  <si>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</si>
  <si>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</si>
  <si>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</si>
  <si>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</si>
  <si>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</si>
  <si>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</si>
  <si>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</si>
  <si>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</si>
  <si>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</si>
  <si>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</si>
  <si>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</si>
  <si>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</si>
  <si>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</si>
  <si>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</si>
  <si>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</si>
  <si>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</si>
  <si>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</si>
  <si>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</si>
  <si>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</si>
  <si>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</si>
  <si>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</si>
  <si>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</si>
  <si>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</si>
  <si>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</si>
  <si>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</si>
  <si>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</si>
  <si>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</si>
  <si>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</si>
  <si>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</si>
  <si>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</si>
  <si>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</si>
  <si>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</si>
  <si>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</si>
  <si>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</si>
  <si>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</si>
  <si>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</si>
  <si>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</si>
  <si>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</si>
  <si>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</si>
  <si>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</si>
  <si>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</si>
  <si>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</si>
  <si>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</si>
  <si>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</si>
  <si>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</si>
  <si>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</si>
  <si>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</si>
  <si>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</si>
  <si>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</si>
  <si>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</si>
  <si>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</si>
  <si>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</si>
  <si>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</si>
  <si>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</si>
  <si>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</si>
  <si>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</si>
  <si>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</si>
  <si>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</si>
  <si>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</si>
  <si>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</si>
  <si>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</si>
  <si>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</si>
  <si>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</si>
  <si>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</si>
  <si>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</si>
  <si>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</si>
  <si>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</si>
  <si>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</si>
  <si>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</si>
  <si>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</si>
  <si>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</si>
  <si>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</si>
  <si>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</si>
  <si>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</si>
  <si>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</si>
  <si>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</si>
  <si>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</si>
  <si>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</si>
  <si>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</si>
  <si>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</si>
  <si>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</si>
  <si>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</si>
  <si>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</si>
  <si>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</si>
  <si>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</si>
  <si>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</si>
  <si>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</si>
  <si>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</si>
  <si>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</si>
  <si>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</si>
  <si>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</si>
  <si>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</si>
  <si>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</si>
  <si>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</si>
  <si>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</si>
  <si>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</si>
  <si>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</si>
  <si>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</si>
  <si>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</si>
  <si>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</si>
  <si>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</si>
  <si>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</si>
  <si>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</si>
  <si>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</si>
  <si>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</si>
  <si>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</si>
  <si>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</si>
  <si>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</si>
  <si>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</si>
  <si>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</si>
  <si>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</si>
  <si>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</si>
  <si>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</si>
  <si>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</si>
  <si>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</si>
  <si>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</si>
  <si>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</si>
  <si>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</si>
  <si>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</si>
  <si>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</si>
  <si>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</si>
  <si>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</si>
  <si>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</si>
  <si>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</si>
  <si>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</si>
  <si>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</si>
  <si>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</si>
  <si>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</si>
  <si>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</si>
  <si>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</si>
  <si>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</si>
  <si>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</si>
  <si>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</si>
  <si>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</si>
  <si>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</si>
  <si>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</si>
  <si>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</si>
  <si>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</si>
  <si>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</si>
  <si>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</si>
  <si>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</si>
  <si>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</si>
  <si>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</si>
  <si>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</si>
  <si>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</si>
  <si>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</si>
  <si>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</si>
  <si>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</si>
  <si>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</si>
  <si>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</si>
  <si>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</si>
  <si>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</si>
  <si>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</si>
  <si>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</si>
  <si>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</si>
  <si>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</si>
  <si>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</si>
  <si>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</si>
  <si>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</si>
  <si>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</si>
  <si>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</si>
  <si>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</si>
  <si>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</si>
  <si>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</si>
  <si>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</si>
  <si>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</si>
  <si>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</si>
  <si>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</si>
  <si>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</si>
  <si>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</si>
  <si>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</si>
  <si>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</si>
  <si>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</si>
  <si>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</si>
  <si>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</si>
  <si>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</si>
  <si>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</si>
  <si>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</si>
  <si>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</si>
  <si>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</si>
  <si>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</si>
  <si>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</si>
  <si>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</si>
  <si>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</si>
  <si>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</si>
  <si>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</si>
  <si>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</si>
  <si>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</si>
  <si>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</si>
  <si>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</si>
  <si>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</si>
  <si>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</si>
  <si>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</si>
  <si>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</si>
  <si>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</si>
  <si>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</si>
  <si>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</si>
  <si>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</si>
  <si>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</si>
  <si>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</si>
  <si>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</si>
  <si>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</si>
  <si>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</si>
  <si>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</si>
  <si>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</si>
  <si>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</si>
  <si>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</si>
  <si>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</si>
  <si>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</si>
  <si>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</si>
  <si>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</si>
  <si>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</si>
  <si>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</si>
  <si>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</si>
  <si>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</si>
  <si>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</si>
  <si>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</si>
  <si>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</si>
  <si>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</si>
  <si>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</si>
  <si>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</si>
  <si>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</si>
  <si>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</si>
  <si>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</si>
  <si>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</si>
  <si>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</si>
  <si>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</si>
  <si>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</si>
  <si>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</si>
  <si>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</si>
  <si>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</si>
  <si>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</si>
  <si>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</si>
  <si>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</si>
  <si>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</si>
  <si>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</si>
  <si>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</si>
  <si>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</si>
  <si>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</si>
  <si>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</si>
  <si>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</si>
  <si>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</si>
  <si>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</si>
  <si>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</si>
  <si>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</si>
  <si>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</si>
  <si>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</si>
  <si>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</si>
  <si>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</si>
  <si>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</si>
  <si>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</si>
  <si>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</si>
  <si>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</si>
  <si>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</si>
  <si>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</si>
  <si>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</si>
  <si>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</si>
  <si>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</si>
  <si>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</si>
  <si>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</si>
  <si>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</si>
  <si>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</si>
  <si>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</si>
  <si>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</si>
  <si>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</si>
  <si>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</si>
  <si>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</si>
  <si>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</si>
  <si>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</si>
  <si>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</si>
  <si>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</si>
  <si>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</si>
  <si>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</si>
  <si>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</si>
  <si>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</si>
  <si>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</si>
  <si>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</si>
  <si>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</si>
  <si>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</si>
  <si>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</si>
  <si>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</si>
  <si>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</si>
  <si>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</si>
  <si>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</si>
  <si>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</si>
  <si>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</si>
  <si>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</si>
  <si>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</si>
  <si>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</si>
  <si>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</si>
  <si>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</si>
  <si>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</si>
  <si>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</si>
  <si>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</si>
  <si>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</si>
  <si>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</si>
  <si>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</si>
  <si>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</si>
  <si>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</si>
  <si>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</si>
  <si>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</si>
  <si>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</si>
  <si>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</si>
  <si>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</si>
  <si>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</si>
  <si>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</si>
  <si>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</si>
  <si>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</si>
  <si>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</si>
  <si>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</si>
  <si>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</si>
  <si>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</si>
  <si>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</si>
  <si>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</si>
  <si>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</si>
  <si>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</si>
  <si>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</si>
  <si>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</si>
  <si>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</si>
  <si>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</si>
  <si>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</si>
  <si>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</si>
  <si>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</si>
  <si>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</si>
  <si>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</si>
  <si>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</si>
  <si>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</si>
  <si>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</si>
  <si>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</si>
  <si>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</si>
  <si>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</si>
  <si>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</si>
  <si>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</si>
  <si>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</si>
  <si>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</si>
  <si>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</si>
  <si>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</si>
  <si>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</si>
  <si>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</si>
  <si>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</si>
  <si>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</si>
  <si>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</si>
  <si>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</si>
  <si>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</si>
  <si>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</si>
  <si>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</si>
  <si>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</si>
  <si>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</si>
  <si>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</si>
  <si>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</si>
  <si>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</si>
  <si>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</si>
  <si>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</si>
  <si>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</si>
  <si>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</si>
  <si>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</si>
  <si>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</si>
  <si>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</si>
  <si>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</si>
  <si>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</si>
  <si>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</si>
  <si>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</si>
  <si>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</si>
  <si>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</si>
  <si>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</si>
  <si>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</si>
  <si>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</si>
  <si>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</si>
  <si>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</si>
  <si>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</si>
  <si>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</si>
  <si>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</si>
  <si>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</si>
  <si>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</si>
  <si>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</si>
  <si>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</si>
  <si>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</si>
  <si>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</si>
  <si>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</si>
  <si>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</si>
  <si>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</si>
  <si>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</si>
  <si>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</si>
  <si>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</si>
  <si>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</si>
  <si>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</si>
  <si>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</si>
  <si>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</si>
  <si>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</si>
  <si>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</si>
  <si>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</si>
  <si>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</si>
  <si>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</si>
  <si>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</si>
  <si>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</si>
  <si>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</si>
  <si>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</si>
  <si>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</si>
  <si>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</si>
  <si>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</si>
  <si>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</si>
  <si>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</si>
  <si>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</si>
  <si>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</si>
  <si>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</si>
  <si>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</si>
  <si>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</si>
  <si>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</si>
  <si>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</si>
  <si>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</si>
  <si>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</si>
  <si>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</si>
  <si>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</si>
  <si>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</si>
  <si>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</si>
  <si>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</si>
  <si>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</si>
  <si>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</si>
  <si>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</si>
  <si>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</si>
  <si>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</si>
  <si>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</si>
  <si>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</si>
  <si>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</si>
  <si>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</si>
  <si>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</si>
  <si>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</si>
  <si>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</si>
  <si>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</si>
  <si>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</si>
  <si>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</si>
  <si>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</si>
  <si>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</si>
  <si>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</si>
  <si>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</si>
  <si>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</si>
  <si>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</si>
  <si>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</si>
  <si>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</si>
  <si>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</si>
  <si>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</si>
  <si>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</si>
  <si>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</si>
  <si>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</si>
  <si>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</si>
  <si>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</si>
  <si>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</si>
  <si>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</si>
  <si>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</si>
  <si>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</si>
  <si>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</si>
  <si>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</si>
  <si>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</si>
  <si>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</si>
  <si>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</si>
  <si>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</si>
  <si>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</si>
  <si>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</si>
  <si>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</si>
  <si>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</si>
  <si>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</si>
  <si>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</si>
  <si>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</si>
  <si>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</si>
  <si>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</si>
  <si>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</si>
  <si>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</si>
  <si>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</si>
  <si>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</si>
  <si>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</si>
  <si>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</si>
  <si>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</si>
  <si>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</si>
  <si>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</si>
  <si>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</si>
  <si>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</si>
  <si>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</si>
  <si>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</si>
  <si>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</si>
  <si>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</si>
  <si>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</si>
  <si>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</si>
  <si>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</si>
  <si>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</si>
  <si>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</si>
  <si>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</si>
  <si>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</si>
  <si>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</si>
  <si>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</si>
  <si>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</si>
  <si>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</si>
  <si>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</si>
  <si>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</si>
  <si>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</si>
  <si>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</si>
  <si>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</si>
  <si>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</si>
  <si>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</si>
  <si>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</si>
  <si>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</si>
  <si>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</si>
  <si>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</si>
  <si>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</si>
  <si>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</si>
  <si>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</si>
  <si>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</si>
  <si>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</si>
  <si>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</si>
  <si>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</si>
  <si>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</si>
  <si>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</si>
  <si>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</si>
  <si>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</si>
  <si>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</si>
  <si>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</si>
  <si>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</si>
  <si>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</si>
  <si>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</si>
  <si>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</si>
  <si>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</si>
  <si>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</si>
  <si>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</si>
  <si>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</si>
  <si>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</si>
  <si>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</si>
  <si>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</si>
  <si>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</si>
  <si>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</si>
  <si>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</si>
  <si>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</si>
  <si>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</si>
  <si>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</si>
  <si>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</si>
  <si>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</si>
  <si>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</si>
  <si>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</si>
  <si>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</si>
  <si>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</si>
  <si>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</si>
  <si>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</si>
  <si>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</si>
  <si>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</si>
  <si>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</si>
  <si>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</si>
  <si>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</si>
  <si>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</si>
  <si>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</si>
  <si>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</si>
  <si>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</si>
  <si>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</si>
  <si>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</si>
  <si>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</si>
  <si>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</si>
  <si>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</si>
  <si>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</si>
  <si>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</si>
  <si>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</si>
  <si>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</si>
  <si>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</si>
  <si>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</si>
  <si>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</si>
  <si>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</si>
  <si>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</si>
  <si>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</si>
  <si>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</si>
  <si>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</si>
  <si>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</si>
  <si>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</si>
  <si>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</si>
  <si>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</si>
  <si>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</si>
  <si>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</si>
  <si>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</si>
  <si>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</si>
  <si>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</si>
  <si>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</si>
  <si>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</si>
  <si>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</si>
  <si>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</si>
  <si>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</si>
  <si>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</si>
  <si>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</si>
  <si>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</si>
  <si>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</si>
  <si>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</si>
  <si>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</si>
  <si>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</si>
  <si>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</si>
  <si>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</si>
  <si>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</si>
  <si>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</si>
  <si>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</si>
  <si>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</si>
  <si>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</si>
  <si>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</si>
  <si>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</si>
  <si>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</si>
  <si>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</si>
  <si>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</si>
  <si>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</si>
  <si>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</si>
  <si>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</si>
  <si>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</si>
  <si>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</si>
  <si>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</si>
  <si>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</si>
  <si>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</si>
  <si>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</si>
  <si>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</si>
  <si>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</si>
  <si>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</si>
  <si>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</si>
  <si>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</si>
  <si>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</si>
  <si>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</si>
  <si>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</si>
  <si>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</si>
  <si>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</si>
  <si>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</si>
  <si>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</si>
  <si>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</si>
  <si>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</si>
  <si>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</si>
  <si>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</si>
  <si>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</si>
  <si>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</si>
  <si>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</si>
  <si>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</si>
  <si>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</si>
  <si>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</si>
  <si>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</si>
  <si>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</si>
  <si>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</si>
  <si>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</si>
  <si>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</si>
  <si>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</si>
  <si>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</si>
  <si>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</si>
  <si>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</si>
  <si>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</si>
  <si>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</si>
  <si>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</si>
  <si>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</si>
  <si>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</si>
  <si>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</si>
  <si>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</si>
  <si>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</si>
  <si>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</si>
  <si>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</si>
  <si>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</si>
  <si>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</si>
  <si>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</si>
  <si>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</si>
  <si>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</si>
  <si>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</si>
  <si>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</si>
  <si>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</si>
  <si>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</si>
  <si>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</si>
  <si>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</si>
  <si>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</si>
  <si>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</si>
  <si>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</si>
  <si>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</si>
  <si>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</si>
  <si>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</si>
  <si>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</si>
  <si>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</si>
  <si>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</si>
  <si>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</si>
  <si>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</si>
  <si>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</si>
  <si>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</si>
  <si>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</si>
  <si>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</si>
  <si>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</si>
  <si>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</si>
  <si>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</si>
  <si>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</si>
  <si>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</si>
  <si>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</si>
  <si>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</si>
  <si>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</si>
  <si>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</si>
  <si>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</si>
  <si>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</si>
  <si>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</si>
  <si>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</si>
  <si>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</si>
  <si>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</si>
  <si>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</si>
  <si>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</si>
  <si>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</si>
  <si>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</si>
  <si>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</si>
  <si>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</si>
  <si>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</si>
  <si>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</si>
  <si>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</si>
  <si>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</si>
  <si>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</si>
  <si>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</si>
  <si>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</si>
  <si>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</si>
  <si>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</si>
  <si>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</si>
  <si>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</si>
  <si>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</si>
  <si>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</si>
  <si>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</si>
  <si>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</si>
  <si>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</si>
  <si>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</si>
  <si>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</si>
  <si>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</si>
  <si>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</si>
  <si>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</si>
  <si>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</si>
  <si>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</si>
  <si>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</si>
  <si>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</si>
  <si>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</si>
  <si>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</si>
  <si>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</si>
  <si>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</si>
  <si>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</si>
  <si>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</si>
  <si>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</si>
  <si>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</si>
  <si>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</si>
  <si>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</si>
  <si>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</si>
  <si>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</si>
  <si>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</si>
  <si>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</si>
  <si>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</si>
  <si>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</si>
  <si>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</si>
  <si>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</si>
  <si>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</si>
  <si>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</si>
  <si>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</si>
  <si>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</si>
  <si>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</si>
  <si>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</si>
  <si>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</si>
  <si>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</si>
  <si>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</si>
  <si>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</si>
  <si>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</si>
  <si>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</si>
  <si>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</si>
  <si>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</si>
  <si>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</si>
  <si>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</si>
  <si>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</si>
  <si>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</si>
  <si>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</si>
  <si>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</si>
  <si>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</si>
  <si>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</si>
  <si>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</si>
  <si>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</si>
  <si>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</si>
  <si>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</si>
  <si>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</si>
  <si>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</si>
  <si>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</si>
  <si>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</si>
  <si>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</si>
  <si>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</si>
  <si>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</si>
  <si>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</si>
  <si>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</si>
  <si>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</si>
  <si>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</si>
  <si>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</si>
  <si>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</si>
  <si>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</si>
  <si>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</si>
  <si>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</si>
  <si>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</si>
  <si>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</si>
  <si>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</si>
  <si>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</si>
  <si>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</si>
  <si>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</si>
  <si>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</si>
  <si>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</si>
  <si>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</si>
  <si>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</si>
  <si>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</si>
  <si>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</si>
  <si>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</si>
  <si>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</si>
  <si>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</si>
  <si>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</si>
  <si>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</si>
  <si>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</si>
  <si>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</si>
  <si>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</si>
  <si>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</si>
  <si>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</si>
  <si>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</si>
  <si>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</si>
  <si>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</si>
  <si>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</si>
  <si>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</si>
  <si>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</si>
  <si>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</si>
  <si>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</si>
  <si>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</si>
  <si>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</si>
  <si>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</si>
  <si>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</si>
  <si>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</si>
  <si>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</si>
  <si>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</si>
  <si>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</si>
  <si>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</si>
  <si>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</si>
  <si>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</si>
  <si>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</si>
  <si>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</si>
  <si>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</si>
  <si>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</si>
  <si>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</si>
  <si>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</si>
  <si>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</si>
  <si>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</si>
  <si>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</si>
  <si>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</si>
  <si>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</si>
  <si>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</si>
  <si>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</si>
  <si>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</si>
  <si>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</si>
  <si>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</si>
  <si>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</si>
  <si>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</si>
  <si>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</si>
  <si>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</si>
  <si>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</si>
  <si>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</si>
  <si>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</si>
  <si>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</si>
  <si>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</si>
  <si>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</si>
  <si>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</si>
  <si>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</si>
  <si>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</si>
  <si>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</si>
  <si>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</si>
  <si>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</si>
  <si>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</si>
  <si>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</si>
  <si>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</si>
  <si>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</si>
  <si>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</si>
  <si>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</si>
  <si>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</si>
  <si>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</si>
  <si>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</si>
  <si>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</si>
  <si>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</si>
  <si>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</si>
  <si>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</si>
  <si>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</si>
  <si>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</si>
  <si>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</si>
  <si>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</si>
  <si>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</si>
  <si>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</si>
  <si>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</si>
  <si>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</si>
  <si>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</si>
  <si>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</si>
  <si>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</si>
  <si>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</si>
  <si>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</si>
  <si>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</si>
  <si>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</si>
  <si>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</si>
  <si>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</si>
  <si>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</si>
  <si>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</si>
  <si>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</si>
  <si>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</si>
  <si>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</si>
  <si>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</si>
  <si>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</si>
  <si>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</si>
  <si>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</si>
  <si>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</si>
  <si>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</si>
  <si>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</si>
  <si>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</si>
  <si>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</si>
  <si>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</si>
  <si>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</si>
  <si>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</si>
  <si>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</si>
  <si>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</si>
  <si>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</si>
  <si>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</si>
  <si>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</si>
  <si>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</si>
  <si>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</si>
  <si>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</si>
  <si>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</si>
  <si>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</si>
  <si>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</si>
  <si>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</si>
  <si>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</si>
  <si>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</si>
  <si>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</si>
  <si>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</si>
  <si>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</si>
  <si>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</si>
  <si>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</si>
  <si>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</si>
  <si>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</si>
  <si>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</si>
  <si>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</si>
  <si>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</si>
  <si>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</si>
  <si>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</si>
  <si>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</si>
  <si>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</si>
  <si>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</si>
  <si>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</si>
  <si>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</si>
  <si>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</si>
  <si>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</si>
  <si>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</si>
  <si>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</si>
  <si>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</si>
  <si>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</si>
  <si>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</si>
  <si>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</si>
  <si>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</si>
  <si>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</si>
  <si>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</si>
  <si>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</si>
  <si>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</si>
  <si>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</si>
  <si>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</si>
  <si>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</si>
  <si>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</si>
  <si>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</si>
  <si>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</si>
  <si>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</si>
  <si>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</si>
  <si>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</si>
  <si>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</si>
  <si>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</si>
  <si>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</si>
  <si>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</si>
  <si>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</si>
  <si>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</si>
  <si>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</si>
  <si>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</si>
  <si>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</si>
  <si>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</si>
  <si>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</si>
  <si>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</si>
  <si>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</si>
  <si>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</si>
  <si>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</si>
  <si>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</si>
  <si>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</si>
  <si>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</si>
  <si>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</si>
  <si>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</si>
  <si>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</si>
  <si>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</si>
  <si>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</si>
  <si>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</si>
  <si>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</si>
  <si>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</si>
  <si>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</si>
  <si>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</si>
  <si>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</si>
  <si>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</si>
  <si>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</si>
  <si>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</si>
  <si>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</si>
  <si>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</si>
  <si>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</si>
  <si>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</si>
  <si>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</si>
  <si>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</si>
  <si>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</si>
  <si>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</si>
  <si>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</si>
  <si>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</si>
  <si>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</si>
  <si>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</si>
  <si>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</si>
  <si>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</si>
  <si>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</si>
  <si>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</si>
  <si>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</si>
  <si>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</si>
  <si>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</si>
  <si>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</si>
  <si>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</si>
  <si>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</si>
  <si>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</si>
  <si>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</si>
  <si>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</si>
  <si>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</si>
  <si>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</si>
  <si>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</si>
  <si>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</si>
  <si>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</si>
  <si>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</si>
  <si>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</si>
  <si>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</si>
  <si>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</si>
  <si>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</si>
  <si>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</si>
  <si>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</si>
  <si>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</si>
  <si>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</si>
  <si>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</si>
  <si>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</si>
  <si>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</si>
  <si>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</si>
  <si>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</si>
  <si>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</si>
  <si>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</si>
  <si>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</si>
  <si>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</si>
  <si>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</si>
  <si>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</si>
  <si>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</si>
  <si>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</si>
  <si>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</si>
  <si>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</si>
  <si>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</si>
  <si>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</si>
  <si>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</si>
  <si>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</si>
  <si>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</si>
  <si>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</si>
  <si>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</si>
  <si>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</si>
  <si>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</si>
  <si>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</si>
  <si>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</si>
  <si>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</si>
  <si>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</si>
  <si>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</si>
  <si>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</si>
  <si>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</si>
  <si>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</si>
  <si>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</si>
  <si>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</si>
  <si>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</si>
  <si>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</si>
  <si>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</si>
  <si>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</si>
  <si>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</si>
  <si>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</si>
  <si>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</si>
  <si>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</si>
  <si>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</si>
  <si>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</si>
  <si>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</si>
  <si>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</si>
  <si>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</si>
  <si>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</si>
  <si>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</si>
  <si>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</si>
  <si>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</si>
  <si>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</si>
  <si>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</si>
  <si>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</si>
  <si>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</si>
  <si>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</si>
  <si>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</si>
  <si>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</si>
  <si>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</si>
  <si>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</si>
  <si>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</si>
  <si>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</si>
  <si>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</si>
  <si>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</si>
  <si>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</si>
  <si>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</si>
  <si>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</si>
  <si>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</si>
  <si>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</si>
  <si>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</si>
  <si>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</si>
  <si>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</si>
  <si>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</si>
  <si>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</si>
  <si>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</si>
  <si>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</si>
  <si>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</si>
  <si>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</si>
  <si>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</si>
  <si>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</si>
  <si>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</si>
  <si>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</si>
  <si>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</si>
  <si>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</si>
  <si>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</si>
  <si>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</si>
  <si>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</si>
  <si>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</si>
  <si>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</si>
  <si>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</si>
  <si>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</si>
  <si>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</si>
  <si>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</si>
  <si>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</si>
  <si>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</si>
  <si>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</si>
  <si>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</si>
  <si>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</si>
  <si>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</si>
  <si>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</si>
  <si>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</si>
  <si>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</si>
  <si>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</si>
  <si>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</si>
  <si>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</si>
  <si>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</si>
  <si>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</si>
  <si>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</si>
  <si>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</si>
  <si>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</si>
  <si>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</si>
  <si>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</si>
  <si>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</si>
  <si>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</si>
  <si>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</si>
  <si>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</si>
  <si>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</si>
  <si>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</si>
  <si>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</si>
  <si>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</si>
  <si>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</si>
  <si>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</si>
  <si>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</si>
  <si>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</si>
  <si>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</si>
  <si>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</si>
  <si>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</si>
  <si>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</si>
  <si>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</si>
  <si>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</si>
  <si>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</si>
  <si>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</si>
  <si>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</si>
  <si>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</si>
  <si>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</si>
  <si>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</si>
  <si>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</si>
  <si>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</si>
  <si>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</si>
  <si>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</si>
  <si>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</si>
  <si>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</si>
  <si>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</si>
  <si>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</si>
  <si>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</si>
  <si>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</si>
  <si>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</si>
  <si>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</si>
  <si>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</si>
  <si>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</si>
  <si>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</si>
  <si>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</si>
  <si>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</si>
  <si>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</si>
  <si>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</si>
  <si>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</si>
  <si>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</si>
  <si>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</si>
  <si>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</si>
  <si>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</si>
  <si>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</si>
  <si>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</si>
  <si>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</si>
  <si>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</si>
  <si>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</si>
  <si>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</si>
  <si>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</si>
  <si>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</si>
  <si>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</si>
  <si>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</si>
  <si>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</si>
  <si>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</si>
  <si>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</si>
  <si>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</si>
  <si>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</si>
  <si>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</si>
  <si>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</si>
  <si>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</si>
  <si>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</si>
  <si>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</si>
  <si>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</si>
  <si>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</si>
  <si>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</si>
  <si>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</si>
  <si>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</si>
  <si>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</si>
  <si>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</si>
  <si>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</si>
  <si>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</si>
  <si>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</si>
  <si>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</si>
  <si>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</si>
  <si>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</si>
  <si>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</si>
  <si>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</si>
  <si>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</si>
  <si>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</si>
  <si>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</si>
  <si>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</si>
  <si>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</si>
  <si>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</si>
  <si>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</si>
  <si>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</si>
  <si>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</si>
  <si>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</si>
  <si>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</si>
  <si>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</si>
  <si>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</si>
  <si>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</si>
  <si>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</si>
  <si>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</si>
  <si>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</si>
  <si>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</si>
  <si>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</si>
  <si>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</si>
  <si>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</si>
  <si>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</si>
  <si>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</si>
  <si>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</si>
  <si>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</si>
  <si>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</si>
  <si>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</si>
  <si>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</si>
  <si>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</si>
  <si>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</si>
  <si>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</si>
  <si>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</si>
  <si>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</si>
  <si>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</si>
  <si>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</si>
  <si>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</si>
  <si>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</si>
  <si>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</si>
  <si>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</si>
  <si>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</si>
  <si>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</si>
  <si>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</si>
  <si>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</si>
  <si>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</si>
  <si>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</si>
  <si>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</si>
  <si>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</si>
  <si>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</si>
  <si>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</si>
  <si>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</si>
  <si>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</si>
  <si>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</si>
  <si>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</si>
  <si>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</si>
  <si>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</si>
  <si>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</si>
  <si>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</si>
  <si>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</si>
  <si>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</si>
  <si>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</si>
  <si>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</si>
  <si>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</si>
  <si>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</si>
  <si>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</si>
  <si>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</si>
  <si>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</si>
  <si>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</si>
  <si>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</si>
  <si>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</si>
  <si>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</si>
  <si>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</si>
  <si>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</si>
  <si>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</si>
  <si>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</si>
  <si>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</si>
  <si>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</si>
  <si>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</si>
  <si>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</si>
  <si>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</si>
  <si>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</si>
  <si>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</si>
  <si>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</si>
  <si>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</si>
  <si>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</si>
  <si>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</si>
  <si>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</si>
  <si>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</si>
  <si>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</si>
  <si>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</si>
  <si>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</si>
  <si>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</si>
  <si>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</si>
  <si>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</si>
  <si>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</si>
  <si>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</si>
  <si>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</si>
  <si>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</si>
  <si>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</si>
  <si>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</si>
  <si>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</si>
  <si>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</si>
  <si>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</si>
  <si>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</si>
  <si>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</si>
  <si>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</si>
  <si>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</si>
  <si>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</si>
  <si>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</si>
  <si>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</si>
  <si>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</si>
  <si>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</si>
  <si>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</si>
  <si>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</si>
  <si>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</si>
  <si>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</si>
  <si>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</si>
  <si>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</si>
  <si>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</si>
  <si>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</si>
  <si>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</si>
  <si>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</si>
  <si>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</si>
  <si>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</si>
  <si>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</si>
  <si>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</si>
  <si>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</si>
  <si>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</si>
  <si>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</si>
  <si>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</si>
  <si>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</si>
  <si>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</si>
  <si>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</si>
  <si>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</si>
  <si>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</si>
  <si>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</si>
  <si>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</si>
  <si>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</si>
  <si>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</si>
  <si>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</si>
  <si>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</si>
  <si>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</si>
  <si>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</si>
  <si>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</si>
  <si>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</si>
  <si>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</si>
  <si>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</si>
  <si>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</si>
  <si>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</si>
  <si>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</si>
  <si>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</si>
  <si>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</si>
  <si>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</si>
  <si>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</si>
  <si>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</si>
  <si>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</si>
  <si>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</si>
  <si>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</si>
  <si>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</si>
  <si>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</si>
  <si>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</si>
  <si>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</si>
  <si>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</si>
  <si>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</si>
  <si>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</si>
  <si>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</si>
  <si>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</si>
  <si>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</si>
  <si>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</si>
  <si>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</si>
  <si>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</si>
  <si>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</si>
  <si>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</si>
  <si>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</si>
  <si>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</si>
  <si>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</si>
  <si>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</si>
  <si>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</si>
  <si>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</si>
  <si>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</si>
  <si>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</si>
  <si>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</si>
  <si>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</si>
  <si>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</si>
  <si>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</si>
  <si>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</si>
  <si>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</si>
  <si>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</si>
  <si>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</si>
  <si>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</si>
  <si>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</si>
  <si>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</si>
  <si>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</si>
  <si>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</si>
  <si>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</si>
  <si>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</si>
  <si>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</si>
  <si>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</si>
  <si>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</si>
  <si>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</si>
  <si>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</si>
  <si>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</si>
  <si>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</si>
  <si>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</si>
  <si>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</si>
  <si>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</si>
  <si>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</si>
  <si>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</si>
  <si>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</si>
  <si>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</si>
  <si>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</si>
  <si>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</si>
  <si>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</si>
  <si>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</si>
  <si>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</si>
  <si>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</si>
  <si>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</si>
  <si>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</si>
  <si>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</si>
  <si>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</si>
  <si>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</si>
  <si>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</si>
  <si>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</si>
  <si>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</si>
  <si>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</si>
  <si>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</si>
  <si>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</si>
  <si>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</si>
  <si>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</si>
  <si>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</si>
  <si>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</si>
  <si>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</si>
  <si>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</si>
  <si>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</si>
  <si>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</si>
  <si>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</si>
  <si>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</si>
  <si>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</si>
  <si>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</si>
  <si>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</si>
  <si>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</si>
  <si>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</si>
  <si>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</si>
  <si>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</si>
  <si>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</si>
  <si>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</si>
  <si>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</si>
  <si>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</si>
  <si>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</si>
  <si>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</si>
  <si>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</si>
  <si>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</si>
  <si>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</si>
  <si>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</si>
  <si>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</si>
  <si>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</si>
  <si>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</si>
  <si>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</si>
  <si>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</si>
  <si>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</si>
  <si>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</si>
  <si>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</si>
  <si>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</si>
  <si>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</si>
  <si>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</si>
  <si>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</si>
  <si>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</si>
  <si>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</si>
  <si>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</si>
  <si>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</si>
  <si>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</si>
  <si>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</si>
  <si>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</si>
  <si>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</si>
  <si>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</si>
  <si>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</si>
  <si>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</si>
  <si>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</si>
  <si>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</si>
  <si>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</si>
  <si>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</si>
  <si>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</si>
  <si>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</si>
  <si>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</si>
  <si>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</si>
  <si>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</si>
  <si>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</si>
  <si>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</si>
  <si>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</si>
  <si>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</si>
  <si>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</si>
  <si>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</si>
  <si>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</si>
  <si>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</si>
  <si>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</si>
  <si>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</si>
  <si>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</si>
  <si>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</si>
  <si>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</si>
  <si>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</si>
  <si>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</si>
  <si>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</si>
  <si>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</si>
  <si>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</si>
  <si>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</si>
  <si>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</si>
  <si>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</si>
  <si>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</si>
  <si>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</si>
  <si>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</si>
  <si>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</si>
  <si>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</si>
  <si>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</si>
  <si>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</si>
  <si>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</si>
  <si>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</si>
  <si>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</si>
  <si>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</si>
  <si>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</si>
  <si>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</si>
  <si>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</si>
  <si>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</si>
  <si>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</si>
  <si>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</si>
  <si>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</si>
  <si>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</si>
  <si>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</si>
  <si>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</si>
  <si>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</si>
  <si>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</si>
  <si>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</si>
  <si>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</si>
  <si>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</si>
  <si>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</si>
  <si>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</si>
  <si>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</si>
  <si>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</si>
  <si>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</si>
  <si>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</si>
  <si>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</si>
  <si>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</si>
  <si>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</si>
  <si>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</si>
  <si>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</si>
  <si>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</si>
  <si>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</si>
  <si>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</si>
  <si>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</si>
  <si>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</si>
  <si>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</si>
  <si>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</si>
  <si>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</si>
  <si>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</si>
  <si>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</si>
  <si>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</si>
  <si>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</si>
  <si>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</si>
  <si>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</si>
  <si>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</si>
  <si>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</si>
  <si>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</si>
  <si>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</si>
  <si>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</si>
  <si>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</si>
  <si>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</si>
  <si>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</si>
  <si>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</si>
  <si>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</si>
  <si>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</si>
  <si>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</si>
  <si>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</si>
  <si>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</si>
  <si>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</si>
  <si>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</si>
  <si>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</si>
  <si>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</si>
  <si>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</si>
  <si>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</si>
  <si>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</si>
  <si>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</si>
  <si>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</si>
  <si>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</si>
  <si>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</si>
  <si>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</si>
  <si>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</si>
  <si>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</si>
  <si>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</si>
  <si>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</si>
  <si>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</si>
  <si>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</si>
  <si>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</si>
  <si>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</si>
  <si>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</si>
  <si>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</si>
  <si>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</si>
  <si>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</si>
  <si>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</si>
  <si>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</si>
  <si>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</si>
  <si>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</si>
  <si>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</si>
  <si>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</si>
  <si>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</si>
  <si>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</si>
  <si>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</si>
  <si>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</si>
  <si>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</si>
  <si>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</si>
  <si>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</si>
  <si>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</si>
  <si>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</si>
  <si>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</si>
  <si>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</si>
  <si>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</si>
  <si>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</si>
  <si>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</si>
  <si>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</si>
  <si>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</si>
  <si>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</si>
  <si>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</si>
  <si>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</si>
  <si>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</si>
  <si>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</si>
  <si>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</si>
  <si>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</si>
  <si>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</si>
  <si>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</si>
  <si>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</si>
  <si>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</si>
  <si>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</si>
  <si>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</si>
  <si>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</si>
  <si>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</si>
  <si>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</si>
  <si>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</si>
  <si>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</si>
  <si>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</si>
  <si>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</si>
  <si>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</si>
  <si>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</si>
  <si>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</si>
  <si>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</si>
  <si>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</si>
  <si>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</si>
  <si>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</si>
  <si>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</si>
  <si>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</si>
  <si>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</si>
  <si>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</si>
  <si>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</si>
  <si>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</si>
  <si>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</si>
  <si>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</si>
  <si>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</si>
  <si>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</si>
  <si>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</si>
  <si>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</si>
  <si>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</si>
  <si>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</si>
  <si>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</si>
  <si>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</si>
  <si>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</si>
  <si>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</si>
  <si>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</si>
  <si>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</si>
  <si>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</si>
  <si>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</si>
  <si>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</si>
  <si>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</si>
  <si>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</si>
  <si>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</si>
  <si>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</si>
  <si>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</si>
  <si>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</si>
  <si>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</si>
  <si>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</si>
  <si>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</si>
  <si>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</si>
  <si>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</si>
  <si>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</si>
  <si>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</si>
  <si>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</si>
  <si>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</si>
  <si>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</si>
  <si>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</si>
  <si>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</si>
  <si>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</si>
  <si>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</si>
  <si>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</si>
  <si>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</si>
  <si>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</si>
  <si>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</si>
  <si>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</si>
  <si>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</si>
  <si>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</si>
  <si>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</si>
  <si>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</si>
  <si>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</si>
  <si>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</si>
  <si>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</si>
  <si>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</si>
  <si>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</si>
  <si>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</si>
  <si>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</si>
  <si>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</si>
  <si>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</si>
  <si>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</si>
  <si>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</si>
  <si>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</si>
  <si>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</si>
  <si>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</si>
  <si>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</si>
  <si>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</si>
  <si>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</si>
  <si>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</si>
  <si>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</si>
  <si>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</si>
  <si>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</si>
  <si>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</si>
  <si>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</si>
  <si>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</si>
  <si>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</si>
  <si>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</si>
  <si>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</si>
  <si>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</si>
  <si>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</si>
  <si>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</si>
  <si>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</si>
  <si>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</si>
  <si>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</si>
  <si>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</si>
  <si>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</si>
  <si>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</si>
  <si>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</si>
  <si>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</si>
  <si>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</si>
  <si>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</si>
  <si>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</si>
  <si>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</si>
  <si>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</si>
  <si>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</si>
  <si>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</si>
  <si>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</si>
  <si>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</si>
  <si>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</si>
  <si>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</si>
  <si>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</si>
  <si>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</si>
  <si>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</si>
  <si>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</si>
  <si>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</si>
  <si>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</si>
  <si>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</si>
  <si>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</si>
  <si>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</si>
  <si>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</si>
  <si>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</si>
  <si>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</si>
  <si>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</si>
  <si>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</si>
  <si>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</si>
  <si>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</si>
  <si>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</si>
  <si>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</si>
  <si>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</si>
  <si>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</si>
  <si>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</si>
  <si>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</si>
  <si>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</si>
  <si>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</si>
  <si>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</si>
  <si>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</si>
  <si>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</si>
  <si>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</si>
  <si>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</si>
  <si>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</si>
  <si>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</si>
  <si>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</si>
  <si>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</si>
  <si>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</si>
  <si>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</si>
  <si>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</si>
  <si>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</si>
  <si>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</si>
  <si>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</si>
  <si>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</si>
  <si>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</si>
  <si>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</si>
  <si>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</si>
  <si>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</si>
  <si>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</si>
  <si>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</si>
  <si>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</si>
  <si>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</si>
  <si>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</si>
  <si>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</si>
  <si>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</si>
  <si>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</si>
  <si>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</si>
  <si>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</si>
  <si>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</si>
  <si>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</si>
  <si>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</si>
  <si>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</si>
  <si>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</si>
  <si>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</si>
  <si>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</si>
  <si>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</si>
  <si>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</si>
  <si>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</si>
  <si>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</si>
  <si>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</si>
  <si>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</si>
  <si>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</si>
  <si>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</si>
  <si>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</si>
  <si>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</si>
  <si>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</si>
  <si>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</si>
  <si>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</si>
  <si>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</si>
  <si>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</si>
  <si>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</si>
  <si>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</si>
  <si>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</si>
  <si>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</si>
  <si>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</si>
  <si>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</si>
  <si>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</si>
  <si>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</si>
  <si>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</si>
  <si>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</si>
  <si>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</si>
  <si>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</si>
  <si>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</si>
  <si>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</si>
  <si>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</si>
  <si>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</si>
  <si>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</si>
  <si>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</si>
  <si>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</si>
  <si>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</si>
  <si>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</si>
  <si>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</si>
  <si>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</si>
  <si>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</si>
  <si>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</si>
  <si>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</si>
  <si>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</si>
  <si>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</si>
  <si>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</si>
  <si>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</si>
  <si>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</si>
  <si>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</si>
  <si>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</si>
  <si>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</si>
  <si>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</si>
  <si>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</si>
  <si>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</si>
  <si>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</si>
  <si>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</si>
  <si>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</si>
  <si>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</si>
  <si>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</si>
  <si>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</si>
  <si>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</si>
  <si>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</si>
  <si>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</si>
  <si>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</si>
  <si>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</si>
  <si>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</si>
  <si>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</si>
  <si>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</si>
  <si>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</si>
  <si>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</si>
  <si>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</si>
  <si>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</si>
  <si>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</si>
  <si>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</si>
  <si>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</si>
  <si>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</si>
  <si>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</si>
  <si>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</si>
  <si>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</si>
  <si>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</si>
  <si>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</si>
  <si>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</si>
  <si>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</si>
  <si>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</si>
  <si>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</si>
  <si>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</si>
  <si>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</si>
  <si>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</si>
  <si>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</si>
  <si>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</si>
  <si>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</si>
  <si>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</si>
  <si>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</si>
  <si>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</si>
  <si>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</si>
  <si>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</si>
  <si>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</si>
  <si>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</si>
  <si>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</si>
  <si>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</si>
  <si>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</si>
  <si>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</si>
  <si>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</si>
  <si>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</si>
  <si>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</si>
  <si>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</si>
  <si>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</si>
  <si>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</si>
  <si>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</si>
  <si>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</si>
  <si>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</si>
  <si>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</si>
  <si>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</si>
  <si>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</si>
  <si>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</si>
  <si>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</si>
  <si>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</si>
  <si>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</si>
  <si>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</si>
  <si>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</si>
  <si>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</si>
  <si>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</si>
  <si>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</si>
  <si>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</si>
  <si>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</si>
  <si>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</si>
  <si>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</si>
  <si>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</si>
  <si>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</si>
  <si>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</si>
  <si>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</si>
  <si>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</si>
  <si>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</si>
  <si>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</si>
  <si>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</si>
  <si>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</si>
  <si>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</si>
  <si>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</si>
  <si>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</si>
  <si>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</si>
  <si>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</si>
  <si>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</si>
  <si>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</si>
  <si>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</si>
  <si>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</si>
  <si>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</si>
  <si>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</si>
  <si>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</si>
  <si>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</si>
  <si>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</si>
  <si>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</si>
  <si>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</si>
  <si>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</si>
  <si>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</si>
  <si>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</si>
  <si>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</si>
  <si>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</si>
  <si>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</si>
  <si>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</si>
  <si>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</si>
  <si>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</si>
  <si>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</si>
  <si>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</si>
  <si>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</si>
  <si>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</si>
  <si>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</si>
  <si>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</si>
  <si>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</si>
  <si>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</si>
  <si>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</si>
  <si>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</si>
  <si>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</si>
  <si>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</si>
  <si>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</si>
  <si>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</si>
  <si>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</si>
  <si>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</si>
  <si>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</si>
  <si>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</si>
  <si>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</si>
  <si>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</si>
  <si>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</si>
  <si>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</si>
  <si>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</si>
  <si>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</si>
  <si>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</si>
  <si>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</si>
  <si>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</si>
  <si>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</si>
  <si>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</si>
  <si>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</si>
  <si>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</si>
  <si>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</si>
  <si>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</si>
  <si>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</si>
  <si>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</si>
  <si>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</si>
  <si>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</si>
  <si>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</si>
  <si>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</si>
  <si>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</si>
  <si>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</si>
  <si>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</si>
  <si>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</si>
  <si>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</si>
  <si>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</si>
  <si>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</si>
  <si>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</si>
  <si>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</si>
  <si>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</si>
  <si>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</si>
  <si>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</si>
  <si>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</si>
  <si>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</si>
  <si>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</si>
  <si>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</si>
  <si>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</si>
  <si>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</si>
  <si>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</si>
  <si>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</si>
  <si>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</si>
  <si>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</si>
  <si>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</si>
  <si>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</si>
  <si>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</si>
  <si>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</si>
  <si>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</si>
  <si>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</si>
  <si>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</si>
  <si>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</si>
  <si>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</si>
  <si>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</si>
  <si>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</si>
  <si>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</si>
  <si>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</si>
  <si>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</si>
  <si>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</si>
  <si>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</si>
  <si>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</si>
  <si>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</si>
  <si>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</si>
  <si>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</si>
  <si>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</si>
  <si>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</si>
  <si>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</si>
  <si>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</si>
  <si>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</si>
  <si>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</si>
  <si>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</si>
  <si>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</si>
  <si>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</si>
  <si>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</si>
  <si>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</si>
  <si>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</si>
  <si>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</si>
  <si>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</si>
  <si>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</si>
  <si>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</si>
  <si>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</si>
  <si>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</si>
  <si>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</si>
  <si>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</si>
  <si>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</si>
  <si>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</si>
  <si>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</si>
  <si>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</si>
  <si>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</si>
  <si>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</si>
  <si>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</si>
  <si>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</si>
  <si>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</si>
  <si>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</si>
  <si>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</si>
  <si>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</si>
  <si>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</si>
  <si>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</si>
  <si>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</si>
  <si>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</si>
  <si>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</si>
  <si>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</si>
  <si>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</si>
  <si>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</si>
  <si>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</si>
  <si>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</si>
  <si>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</si>
  <si>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</si>
  <si>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</si>
  <si>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</si>
  <si>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</si>
  <si>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</si>
  <si>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</si>
  <si>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</si>
  <si>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</si>
  <si>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</si>
  <si>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</si>
  <si>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</si>
  <si>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</si>
  <si>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</si>
  <si>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</si>
  <si>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</si>
  <si>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</si>
  <si>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</si>
  <si>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</si>
  <si>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</si>
  <si>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</si>
  <si>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</si>
  <si>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</si>
  <si>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</si>
  <si>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</si>
  <si>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</si>
  <si>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</si>
  <si>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</si>
  <si>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</si>
  <si>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</si>
  <si>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</si>
  <si>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</si>
  <si>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</si>
  <si>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</si>
  <si>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</si>
  <si>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</si>
  <si>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</si>
  <si>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</si>
  <si>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</si>
  <si>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</si>
  <si>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</si>
  <si>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</si>
  <si>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</si>
  <si>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</si>
  <si>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</si>
  <si>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</si>
  <si>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</si>
  <si>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</si>
  <si>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</si>
  <si>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</si>
  <si>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</si>
  <si>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</si>
  <si>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</si>
  <si>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</si>
  <si>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</si>
  <si>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</si>
  <si>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</si>
  <si>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</si>
  <si>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</si>
  <si>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</si>
  <si>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</si>
  <si>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</si>
  <si>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</si>
  <si>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</si>
  <si>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</si>
  <si>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</si>
  <si>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</si>
  <si>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</si>
  <si>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</si>
  <si>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</si>
  <si>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</si>
  <si>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</si>
  <si>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</si>
  <si>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</si>
  <si>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</si>
  <si>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</si>
  <si>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</si>
  <si>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</si>
  <si>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</si>
  <si>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</si>
  <si>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</si>
  <si>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</si>
  <si>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</si>
  <si>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</si>
  <si>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</si>
  <si>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</si>
  <si>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</si>
  <si>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</si>
  <si>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</si>
  <si>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</si>
  <si>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</si>
  <si>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</si>
  <si>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</si>
  <si>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</si>
  <si>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</si>
  <si>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</si>
  <si>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</si>
  <si>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</si>
  <si>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</si>
  <si>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</si>
  <si>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</si>
  <si>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</si>
  <si>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</si>
  <si>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</si>
  <si>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</si>
  <si>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</si>
  <si>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</si>
  <si>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</si>
  <si>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</si>
  <si>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</si>
  <si>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</si>
  <si>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</si>
  <si>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</si>
  <si>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</si>
  <si>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</si>
  <si>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</si>
  <si>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</si>
  <si>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</si>
  <si>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</si>
  <si>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</si>
  <si>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</si>
  <si>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</si>
  <si>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</si>
  <si>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</si>
  <si>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</si>
  <si>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</si>
  <si>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</si>
  <si>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</si>
  <si>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</si>
  <si>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</si>
  <si>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</si>
  <si>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</si>
  <si>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</si>
  <si>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</si>
  <si>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</si>
  <si>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</si>
  <si>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</si>
  <si>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</si>
  <si>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</si>
  <si>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</si>
  <si>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</si>
  <si>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</si>
  <si>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</si>
  <si>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</si>
  <si>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</si>
  <si>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</si>
  <si>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</si>
  <si>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</si>
  <si>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</si>
  <si>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</si>
  <si>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</si>
  <si>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</si>
  <si>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</si>
  <si>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</si>
  <si>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</si>
  <si>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</si>
  <si>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</si>
  <si>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</si>
  <si>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</si>
  <si>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</si>
  <si>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</si>
  <si>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</si>
  <si>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</si>
  <si>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</si>
  <si>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</si>
  <si>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</si>
  <si>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</si>
  <si>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</si>
  <si>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</si>
  <si>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</si>
  <si>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</si>
  <si>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</si>
  <si>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</si>
  <si>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</si>
  <si>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</si>
  <si>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</si>
  <si>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</si>
  <si>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</si>
  <si>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</si>
  <si>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</si>
  <si>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</si>
  <si>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</si>
  <si>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</si>
  <si>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</si>
  <si>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</si>
  <si>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</si>
  <si>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</si>
  <si>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</si>
  <si>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</si>
  <si>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</si>
  <si>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</si>
  <si>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</si>
  <si>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</si>
  <si>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</si>
  <si>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</si>
  <si>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</si>
  <si>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</si>
  <si>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</si>
  <si>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</si>
  <si>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</si>
  <si>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</si>
  <si>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</si>
  <si>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</si>
  <si>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</si>
  <si>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</si>
  <si>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</si>
  <si>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</si>
  <si>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</si>
  <si>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</si>
  <si>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</si>
  <si>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</si>
  <si>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</si>
  <si>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</si>
  <si>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</si>
  <si>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</si>
  <si>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</si>
  <si>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</si>
  <si>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</si>
  <si>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</si>
  <si>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</si>
  <si>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</si>
  <si>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</si>
  <si>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</si>
  <si>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</si>
  <si>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</si>
  <si>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</si>
  <si>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</si>
  <si>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</si>
  <si>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</si>
  <si>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</si>
  <si>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</si>
  <si>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</si>
  <si>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</si>
  <si>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</si>
  <si>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</si>
  <si>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</si>
  <si>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</si>
  <si>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</si>
  <si>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</si>
  <si>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</si>
  <si>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</si>
  <si>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</si>
  <si>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</si>
  <si>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</si>
  <si>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</si>
  <si>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</si>
  <si>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</si>
  <si>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</si>
  <si>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</si>
  <si>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</si>
  <si>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</si>
  <si>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</si>
  <si>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</si>
  <si>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</si>
  <si>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</si>
  <si>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</si>
  <si>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</si>
  <si>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</si>
  <si>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</si>
  <si>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</si>
  <si>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</si>
  <si>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</si>
  <si>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</si>
  <si>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</si>
  <si>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</si>
  <si>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</si>
  <si>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</si>
  <si>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</si>
  <si>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</si>
  <si>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</si>
  <si>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</si>
  <si>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</si>
  <si>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</si>
  <si>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</si>
  <si>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</si>
  <si>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</si>
  <si>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</si>
  <si>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</si>
  <si>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</si>
  <si>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</si>
  <si>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</si>
  <si>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</si>
  <si>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</si>
  <si>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</si>
  <si>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</si>
  <si>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</si>
  <si>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</si>
  <si>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</si>
  <si>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</si>
  <si>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</si>
  <si>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</si>
  <si>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</si>
  <si>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</si>
  <si>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</si>
  <si>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</si>
  <si>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</si>
  <si>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</si>
  <si>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</si>
  <si>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</si>
  <si>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</si>
  <si>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</si>
  <si>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</si>
  <si>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</si>
  <si>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</si>
  <si>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</si>
  <si>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</si>
  <si>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</si>
  <si>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</si>
  <si>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</si>
  <si>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</si>
  <si>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</si>
  <si>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</si>
  <si>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</si>
  <si>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</si>
  <si>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</si>
  <si>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</si>
  <si>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</si>
  <si>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</si>
  <si>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</si>
  <si>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</si>
  <si>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</si>
  <si>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</si>
  <si>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</si>
  <si>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</si>
  <si>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</si>
  <si>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</si>
  <si>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</si>
  <si>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</si>
  <si>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</si>
  <si>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</si>
  <si>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</si>
  <si>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</si>
  <si>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</si>
  <si>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</si>
  <si>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</si>
  <si>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</si>
  <si>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</si>
  <si>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</si>
  <si>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</si>
  <si>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</si>
  <si>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</si>
  <si>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</si>
  <si>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</si>
  <si>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</si>
  <si>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</si>
  <si>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</si>
  <si>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</si>
  <si>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</si>
  <si>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</si>
  <si>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</si>
  <si>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</si>
  <si>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</si>
  <si>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</si>
  <si>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</si>
  <si>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</si>
  <si>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</si>
  <si>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</si>
  <si>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</si>
  <si>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</si>
  <si>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</si>
  <si>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</si>
  <si>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</si>
  <si>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</si>
  <si>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</si>
  <si>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</si>
  <si>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</si>
  <si>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</si>
  <si>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</si>
  <si>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</si>
  <si>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</si>
  <si>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</si>
  <si>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</si>
  <si>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</si>
  <si>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</si>
  <si>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</si>
  <si>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</si>
  <si>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</si>
  <si>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</si>
  <si>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</si>
  <si>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</si>
  <si>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</si>
  <si>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</si>
  <si>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</si>
  <si>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</si>
  <si>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</si>
  <si>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</si>
  <si>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</si>
  <si>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</si>
  <si>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</si>
  <si>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</si>
  <si>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</si>
  <si>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</si>
  <si>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</si>
  <si>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</si>
  <si>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</si>
  <si>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</si>
  <si>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</si>
  <si>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</si>
  <si>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</si>
  <si>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</si>
  <si>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</si>
  <si>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</si>
  <si>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</si>
  <si>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</si>
  <si>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</si>
  <si>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</si>
  <si>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</si>
  <si>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</si>
  <si>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</si>
  <si>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</si>
  <si>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</si>
  <si>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</si>
  <si>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</si>
  <si>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</si>
  <si>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</si>
  <si>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</si>
  <si>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</si>
  <si>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</si>
  <si>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</si>
  <si>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</si>
  <si>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</si>
  <si>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</si>
  <si>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</si>
  <si>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</si>
  <si>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</si>
  <si>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</si>
  <si>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</si>
  <si>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</si>
  <si>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</si>
  <si>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</si>
  <si>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</si>
  <si>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</si>
  <si>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</si>
  <si>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</si>
  <si>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</si>
  <si>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</si>
  <si>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</si>
  <si>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</si>
  <si>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</si>
  <si>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</si>
  <si>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</si>
  <si>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</si>
  <si>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</si>
  <si>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</si>
  <si>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</si>
  <si>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</si>
  <si>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</si>
  <si>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</si>
  <si>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</si>
  <si>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</si>
  <si>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</si>
  <si>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</si>
  <si>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</si>
  <si>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</si>
  <si>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</si>
  <si>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</si>
  <si>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</si>
  <si>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</si>
  <si>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</si>
  <si>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</si>
  <si>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</si>
  <si>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</si>
  <si>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</si>
  <si>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</si>
  <si>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</si>
  <si>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</si>
  <si>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</si>
  <si>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</si>
  <si>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</si>
  <si>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</si>
  <si>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</si>
  <si>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</si>
  <si>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</si>
  <si>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</si>
  <si>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</si>
  <si>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</si>
  <si>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</si>
  <si>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</si>
  <si>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</si>
  <si>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</si>
  <si>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</si>
  <si>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</si>
  <si>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</si>
  <si>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</si>
  <si>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</si>
  <si>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</si>
  <si>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</si>
  <si>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</si>
  <si>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</si>
  <si>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</si>
  <si>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</si>
  <si>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</si>
  <si>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</si>
  <si>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</si>
  <si>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</si>
  <si>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</si>
  <si>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</si>
  <si>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</si>
  <si>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</si>
  <si>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</si>
  <si>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</si>
  <si>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</si>
  <si>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</si>
  <si>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</si>
  <si>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</si>
  <si>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</si>
  <si>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</si>
  <si>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</si>
  <si>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</si>
  <si>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</si>
  <si>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</si>
  <si>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</si>
  <si>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</si>
  <si>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</si>
  <si>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</si>
  <si>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</si>
  <si>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</si>
  <si>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</si>
  <si>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</si>
  <si>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</si>
  <si>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</si>
  <si>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</si>
  <si>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</si>
  <si>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</si>
  <si>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</si>
  <si>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</si>
  <si>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</si>
  <si>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</si>
  <si>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</si>
  <si>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</si>
  <si>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</si>
  <si>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</si>
  <si>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</si>
  <si>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</si>
  <si>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</si>
  <si>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</si>
  <si>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</si>
  <si>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</si>
  <si>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</si>
  <si>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</si>
  <si>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</si>
  <si>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</si>
  <si>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</si>
  <si>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</si>
  <si>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</si>
  <si>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</si>
  <si>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</si>
  <si>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</si>
  <si>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</si>
  <si>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</si>
  <si>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</si>
  <si>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</si>
  <si>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</si>
  <si>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</si>
  <si>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</si>
  <si>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</si>
  <si>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</si>
  <si>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</si>
  <si>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</si>
  <si>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</si>
  <si>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</si>
  <si>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</si>
  <si>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</si>
  <si>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</si>
  <si>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</si>
  <si>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</si>
  <si>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</si>
  <si>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</si>
  <si>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</si>
  <si>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</si>
  <si>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</si>
  <si>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</si>
  <si>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</si>
  <si>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</si>
  <si>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</si>
  <si>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</si>
  <si>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</si>
  <si>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</si>
  <si>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</si>
  <si>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</si>
  <si>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</si>
  <si>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</si>
  <si>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</si>
  <si>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</si>
  <si>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</si>
  <si>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</si>
  <si>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</si>
  <si>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</si>
  <si>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</si>
  <si>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</si>
  <si>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</si>
  <si>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</si>
  <si>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</si>
  <si>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</si>
  <si>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</si>
  <si>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</si>
  <si>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</si>
  <si>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</si>
  <si>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</si>
  <si>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</si>
  <si>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</si>
  <si>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</si>
  <si>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</si>
  <si>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</si>
  <si>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</si>
  <si>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</si>
  <si>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</si>
  <si>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</si>
  <si>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</si>
  <si>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</si>
  <si>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</si>
  <si>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</si>
  <si>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</si>
  <si>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</si>
  <si>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</si>
  <si>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</si>
  <si>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</si>
  <si>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</si>
  <si>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</si>
  <si>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</si>
  <si>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</si>
  <si>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</si>
  <si>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</si>
  <si>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</si>
  <si>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</si>
  <si>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</si>
  <si>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</si>
  <si>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</si>
  <si>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</si>
  <si>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</si>
  <si>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</si>
  <si>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</si>
  <si>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</si>
  <si>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</si>
  <si>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</si>
  <si>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</si>
  <si>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</si>
  <si>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</si>
  <si>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</si>
  <si>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</si>
  <si>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</si>
  <si>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</si>
  <si>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</si>
  <si>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</si>
  <si>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</si>
  <si>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</si>
  <si>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</si>
  <si>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</si>
  <si>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</si>
  <si>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</si>
  <si>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</si>
  <si>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</si>
  <si>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</si>
  <si>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</si>
  <si>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</si>
  <si>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</si>
  <si>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</si>
  <si>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</si>
  <si>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</si>
  <si>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</si>
  <si>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</si>
  <si>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</si>
  <si>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</si>
  <si>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</si>
  <si>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</si>
  <si>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</si>
  <si>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</si>
  <si>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</si>
  <si>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</si>
  <si>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</si>
  <si>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</si>
  <si>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</si>
  <si>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</si>
  <si>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</si>
  <si>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</si>
  <si>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</si>
  <si>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</si>
  <si>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</si>
  <si>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</si>
  <si>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</si>
  <si>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</si>
  <si>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</si>
  <si>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</si>
  <si>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</si>
  <si>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</si>
  <si>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</si>
  <si>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</si>
  <si>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</si>
  <si>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</si>
  <si>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</si>
  <si>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</si>
  <si>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</si>
  <si>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</si>
  <si>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</si>
  <si>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</si>
  <si>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</si>
  <si>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</si>
  <si>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</si>
  <si>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</si>
  <si>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</si>
  <si>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</si>
  <si>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</si>
  <si>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</si>
  <si>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</si>
  <si>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</si>
  <si>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</si>
  <si>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</si>
  <si>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</si>
  <si>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</si>
  <si>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</si>
  <si>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</si>
  <si>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</si>
  <si>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</si>
  <si>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</si>
  <si>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</si>
  <si>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</si>
  <si>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</si>
  <si>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</si>
  <si>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</si>
  <si>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</si>
  <si>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</si>
  <si>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</si>
  <si>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</si>
  <si>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</si>
  <si>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</si>
  <si>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</si>
  <si>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</si>
  <si>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</si>
  <si>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</si>
  <si>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</si>
  <si>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</si>
  <si>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</si>
  <si>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</si>
  <si>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</si>
  <si>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</si>
  <si>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</si>
  <si>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</si>
  <si>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</si>
  <si>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</si>
  <si>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</si>
  <si>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</si>
  <si>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</si>
  <si>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</si>
  <si>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</si>
  <si>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</si>
  <si>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</si>
  <si>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</si>
  <si>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</si>
  <si>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</si>
  <si>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</si>
  <si>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</si>
  <si>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</si>
  <si>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</si>
  <si>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</si>
  <si>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</si>
  <si>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</si>
  <si>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</si>
  <si>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</si>
  <si>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</si>
  <si>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</si>
  <si>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</si>
  <si>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</si>
  <si>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</si>
  <si>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</si>
  <si>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</si>
  <si>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</si>
  <si>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</si>
  <si>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</si>
  <si>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</si>
  <si>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</si>
  <si>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</si>
  <si>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</si>
  <si>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</si>
  <si>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</si>
  <si>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</si>
  <si>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</si>
  <si>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</si>
  <si>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</si>
  <si>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</si>
  <si>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</si>
  <si>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</si>
  <si>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</si>
  <si>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</si>
  <si>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</si>
  <si>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</si>
  <si>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</si>
  <si>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</si>
  <si>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</si>
  <si>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</si>
  <si>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</si>
  <si>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</si>
  <si>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</si>
  <si>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</si>
  <si>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</si>
  <si>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</si>
  <si>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</si>
  <si>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</si>
  <si>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</si>
  <si>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</si>
  <si>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</si>
  <si>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</si>
  <si>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</si>
  <si>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</si>
  <si>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</si>
  <si>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</si>
  <si>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</si>
  <si>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</si>
  <si>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</si>
  <si>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</si>
  <si>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</si>
  <si>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</si>
  <si>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</si>
  <si>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</si>
  <si>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</si>
  <si>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</si>
  <si>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</si>
  <si>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</si>
  <si>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</si>
  <si>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</si>
  <si>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</si>
  <si>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</si>
  <si>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</si>
  <si>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</si>
  <si>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</si>
  <si>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</si>
  <si>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</si>
  <si>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</si>
  <si>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</si>
  <si>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</si>
  <si>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</si>
  <si>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</si>
  <si>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</si>
  <si>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</si>
  <si>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</si>
  <si>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</si>
  <si>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</si>
  <si>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</si>
  <si>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</si>
  <si>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</si>
  <si>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</si>
  <si>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</si>
  <si>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</si>
  <si>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</si>
  <si>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</si>
  <si>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</si>
  <si>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</si>
  <si>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</si>
  <si>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</si>
  <si>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</si>
  <si>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</si>
  <si>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</si>
  <si>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</si>
  <si>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</si>
  <si>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</si>
  <si>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</si>
  <si>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</si>
  <si>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</si>
  <si>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</si>
  <si>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</si>
  <si>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</si>
  <si>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</si>
  <si>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</si>
  <si>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</si>
  <si>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</si>
  <si>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</si>
  <si>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</si>
  <si>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</si>
  <si>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</si>
  <si>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</si>
  <si>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</si>
  <si>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</si>
  <si>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</si>
  <si>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</si>
  <si>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</si>
  <si>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</si>
  <si>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</si>
  <si>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</si>
  <si>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</si>
  <si>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</si>
  <si>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</si>
  <si>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</si>
  <si>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</si>
  <si>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</si>
  <si>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</si>
  <si>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</si>
  <si>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</si>
  <si>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</si>
  <si>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</si>
  <si>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</si>
  <si>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</si>
  <si>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</si>
  <si>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</si>
  <si>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</si>
  <si>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</si>
  <si>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</si>
  <si>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</si>
  <si>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</si>
  <si>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</si>
  <si>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</si>
  <si>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</si>
  <si>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</si>
  <si>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</si>
  <si>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</si>
  <si>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</si>
  <si>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</si>
  <si>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</si>
  <si>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</si>
  <si>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</si>
  <si>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</si>
  <si>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</si>
  <si>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</si>
  <si>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</si>
  <si>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</si>
  <si>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</si>
  <si>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</si>
  <si>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</si>
  <si>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</si>
  <si>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</si>
  <si>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</si>
  <si>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</si>
  <si>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</si>
  <si>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</si>
  <si>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</si>
  <si>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</si>
  <si>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</si>
  <si>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</si>
  <si>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</si>
  <si>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</si>
  <si>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</si>
  <si>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</si>
  <si>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</si>
  <si>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</si>
  <si>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</si>
  <si>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</si>
  <si>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</si>
  <si>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</si>
  <si>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</si>
  <si>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</si>
  <si>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</si>
  <si>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</si>
  <si>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</si>
  <si>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</si>
  <si>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</si>
  <si>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</si>
  <si>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</si>
  <si>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</si>
  <si>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</si>
  <si>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</si>
  <si>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</si>
  <si>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</si>
  <si>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</si>
  <si>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</si>
  <si>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</si>
  <si>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</si>
  <si>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</si>
  <si>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</si>
  <si>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</si>
  <si>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</si>
  <si>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</si>
  <si>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</si>
  <si>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</si>
  <si>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</si>
  <si>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</si>
  <si>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</si>
  <si>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</si>
  <si>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</si>
  <si>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</si>
  <si>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</si>
  <si>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</si>
  <si>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</si>
  <si>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</si>
  <si>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</si>
  <si>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</si>
  <si>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</si>
  <si>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</si>
  <si>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</si>
  <si>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</si>
  <si>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</si>
  <si>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</si>
  <si>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</si>
  <si>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</si>
  <si>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</si>
  <si>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</si>
  <si>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</si>
  <si>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</si>
  <si>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</si>
  <si>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</si>
  <si>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</si>
  <si>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</si>
  <si>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</si>
  <si>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</si>
  <si>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</si>
  <si>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</si>
  <si>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</si>
  <si>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</si>
  <si>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</si>
  <si>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</si>
  <si>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</si>
  <si>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</si>
  <si>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</si>
  <si>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</si>
  <si>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</si>
  <si>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</si>
  <si>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</si>
  <si>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</si>
  <si>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</si>
  <si>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</si>
  <si>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</si>
  <si>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</si>
  <si>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</si>
  <si>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</si>
  <si>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</si>
  <si>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</si>
  <si>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</si>
  <si>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</si>
  <si>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</si>
  <si>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</si>
  <si>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</si>
  <si>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</si>
  <si>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</si>
  <si>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</si>
  <si>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</si>
  <si>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</si>
  <si>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</si>
  <si>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</si>
  <si>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</si>
  <si>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</si>
  <si>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</si>
  <si>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</si>
  <si>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</si>
  <si>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</si>
  <si>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</si>
  <si>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</si>
  <si>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</si>
  <si>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</si>
  <si>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</si>
  <si>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</si>
  <si>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</si>
  <si>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</si>
  <si>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</si>
  <si>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</si>
  <si>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</si>
  <si>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</si>
  <si>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</si>
  <si>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</si>
  <si>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</si>
  <si>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</si>
  <si>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</si>
  <si>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</si>
  <si>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</si>
  <si>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</si>
  <si>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</si>
  <si>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</si>
  <si>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</si>
  <si>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</si>
  <si>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</si>
  <si>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</si>
  <si>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</si>
  <si>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</si>
  <si>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</si>
  <si>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</si>
  <si>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</si>
  <si>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</si>
  <si>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</si>
  <si>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</si>
  <si>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</si>
  <si>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</si>
  <si>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</si>
  <si>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</si>
  <si>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</si>
  <si>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</si>
  <si>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</si>
  <si>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</si>
  <si>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</si>
  <si>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</si>
  <si>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</si>
  <si>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</si>
  <si>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</si>
  <si>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</si>
  <si>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</si>
  <si>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</si>
  <si>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</si>
  <si>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</si>
  <si>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</si>
  <si>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</si>
  <si>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</si>
  <si>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</si>
  <si>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</si>
  <si>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</si>
  <si>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</si>
  <si>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</si>
  <si>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</si>
  <si>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</si>
  <si>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</si>
  <si>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</si>
  <si>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</si>
  <si>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</si>
  <si>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</si>
  <si>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</si>
  <si>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</si>
  <si>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</si>
  <si>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</si>
  <si>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</si>
  <si>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</si>
  <si>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</si>
  <si>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</si>
  <si>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</si>
  <si>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</si>
  <si>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</si>
  <si>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</si>
  <si>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</si>
  <si>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</si>
  <si>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</si>
  <si>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</si>
  <si>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</si>
  <si>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</si>
  <si>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</si>
  <si>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</si>
  <si>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</si>
  <si>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</si>
  <si>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</si>
  <si>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</si>
  <si>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</si>
  <si>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</si>
  <si>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</si>
  <si>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</si>
  <si>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</si>
  <si>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</si>
  <si>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</si>
  <si>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</si>
  <si>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</si>
  <si>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</si>
  <si>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</si>
  <si>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</si>
  <si>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</si>
  <si>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</si>
  <si>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</si>
  <si>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</si>
  <si>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</si>
  <si>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</si>
  <si>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</si>
  <si>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</si>
  <si>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</si>
  <si>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</si>
  <si>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</si>
  <si>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</si>
  <si>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</si>
  <si>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</si>
  <si>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</si>
  <si>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</si>
  <si>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</si>
  <si>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</si>
  <si>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</si>
  <si>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</si>
  <si>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</si>
  <si>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</si>
  <si>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</si>
  <si>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</si>
  <si>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</si>
  <si>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</si>
  <si>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</si>
  <si>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</si>
  <si>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</si>
  <si>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</si>
  <si>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</si>
  <si>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</si>
  <si>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</si>
  <si>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</si>
  <si>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</si>
  <si>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</si>
  <si>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</si>
  <si>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</si>
  <si>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</si>
  <si>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</si>
  <si>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</si>
  <si>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</si>
  <si>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</si>
  <si>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</si>
  <si>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</si>
  <si>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</si>
  <si>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</si>
  <si>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</si>
  <si>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</si>
  <si>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</si>
  <si>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</si>
  <si>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</si>
  <si>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</si>
  <si>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</si>
  <si>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</si>
  <si>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</si>
  <si>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</si>
  <si>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</si>
  <si>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</si>
  <si>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</si>
  <si>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</si>
  <si>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</si>
  <si>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</si>
  <si>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</si>
  <si>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</si>
  <si>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</si>
  <si>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</si>
  <si>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</si>
  <si>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</si>
  <si>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</si>
  <si>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</si>
  <si>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</si>
  <si>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</si>
  <si>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</si>
  <si>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</si>
  <si>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</si>
  <si>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</si>
  <si>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</si>
  <si>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</si>
  <si>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</si>
  <si>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</si>
  <si>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</si>
  <si>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</si>
  <si>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</si>
  <si>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</si>
  <si>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</si>
  <si>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</si>
  <si>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</si>
  <si>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</si>
  <si>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</si>
  <si>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</si>
  <si>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</si>
  <si>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</si>
  <si>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</si>
  <si>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</si>
  <si>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</si>
  <si>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</si>
  <si>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</si>
  <si>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</si>
  <si>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</si>
  <si>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</si>
  <si>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</si>
  <si>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</si>
  <si>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</si>
  <si>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</si>
  <si>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</si>
  <si>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</si>
  <si>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</si>
  <si>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</si>
  <si>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</si>
  <si>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</si>
  <si>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</si>
  <si>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</si>
  <si>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</si>
  <si>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</si>
  <si>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</si>
  <si>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</si>
  <si>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</si>
  <si>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</si>
  <si>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</si>
  <si>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</si>
  <si>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</si>
  <si>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</si>
  <si>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</si>
  <si>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</si>
  <si>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</si>
  <si>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</si>
  <si>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</si>
  <si>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</si>
  <si>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</si>
  <si>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</si>
  <si>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</si>
  <si>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</si>
  <si>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</si>
  <si>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</si>
  <si>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</si>
  <si>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</si>
  <si>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</si>
  <si>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</si>
  <si>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</si>
  <si>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</si>
  <si>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</si>
  <si>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</si>
  <si>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</si>
  <si>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</si>
  <si>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</si>
  <si>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</si>
  <si>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</si>
  <si>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</si>
  <si>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</si>
  <si>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</si>
  <si>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</si>
  <si>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</si>
  <si>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</si>
  <si>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</si>
  <si>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</si>
  <si>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</si>
  <si>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</si>
  <si>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</si>
  <si>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</si>
  <si>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</si>
  <si>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</si>
  <si>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</si>
  <si>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</si>
  <si>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</si>
  <si>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</si>
  <si>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</si>
  <si>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</si>
  <si>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</si>
  <si>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</si>
  <si>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</si>
  <si>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</si>
  <si>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</si>
  <si>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</si>
  <si>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</si>
  <si>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</si>
  <si>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</si>
  <si>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</si>
  <si>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</si>
  <si>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</si>
  <si>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</si>
  <si>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</si>
  <si>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</si>
  <si>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</si>
  <si>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</si>
  <si>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</si>
  <si>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</si>
  <si>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</si>
  <si>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</si>
  <si>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</si>
  <si>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</si>
  <si>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</si>
  <si>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</si>
  <si>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</si>
  <si>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</si>
  <si>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</si>
  <si>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</si>
  <si>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</si>
  <si>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</si>
  <si>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</si>
  <si>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</si>
  <si>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</si>
  <si>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</si>
  <si>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</si>
  <si>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</si>
  <si>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</si>
  <si>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</si>
  <si>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</si>
  <si>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</si>
  <si>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</si>
  <si>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</si>
  <si>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</si>
  <si>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</si>
  <si>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</si>
  <si>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</si>
  <si>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</si>
  <si>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</si>
  <si>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</si>
  <si>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</si>
  <si>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</si>
  <si>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</si>
  <si>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</si>
  <si>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</si>
  <si>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</si>
  <si>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</si>
  <si>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</si>
  <si>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</si>
  <si>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</si>
  <si>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</si>
  <si>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</si>
  <si>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</si>
  <si>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</si>
  <si>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</si>
  <si>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</si>
  <si>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</si>
  <si>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</si>
  <si>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</si>
  <si>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</si>
  <si>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</si>
  <si>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</si>
  <si>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</si>
  <si>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</si>
  <si>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</si>
  <si>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</si>
  <si>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</si>
  <si>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</si>
  <si>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</si>
  <si>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</si>
  <si>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</si>
  <si>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</si>
  <si>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</si>
  <si>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</si>
  <si>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</si>
  <si>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</si>
  <si>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</si>
  <si>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</si>
  <si>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</si>
  <si>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</si>
  <si>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</si>
  <si>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</si>
  <si>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</si>
  <si>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</si>
  <si>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</si>
  <si>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</si>
  <si>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</si>
  <si>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</si>
  <si>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</si>
  <si>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</si>
  <si>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</si>
  <si>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</si>
  <si>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</si>
  <si>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</si>
  <si>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</si>
  <si>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</si>
  <si>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</si>
  <si>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</si>
  <si>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</si>
  <si>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</si>
  <si>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</si>
  <si>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</si>
  <si>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</si>
  <si>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</si>
  <si>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</si>
  <si>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</si>
  <si>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</si>
  <si>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</si>
  <si>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</si>
  <si>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</si>
  <si>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</si>
  <si>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</si>
  <si>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</si>
  <si>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</si>
  <si>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</si>
  <si>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</si>
  <si>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</si>
  <si>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</si>
  <si>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</si>
  <si>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</si>
  <si>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</si>
  <si>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</si>
  <si>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</si>
  <si>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</si>
  <si>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</si>
  <si>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</si>
  <si>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</si>
  <si>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</si>
  <si>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</si>
  <si>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</si>
  <si>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</si>
  <si>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</si>
  <si>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</si>
  <si>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</si>
  <si>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</si>
  <si>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</si>
  <si>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</si>
  <si>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</si>
  <si>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</si>
  <si>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</si>
  <si>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</si>
  <si>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</si>
  <si>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</si>
  <si>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</si>
  <si>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</si>
  <si>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</si>
  <si>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</si>
  <si>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</si>
  <si>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</si>
  <si>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</si>
  <si>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</si>
  <si>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</si>
  <si>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</si>
  <si>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</si>
  <si>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</si>
  <si>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</si>
  <si>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</si>
  <si>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</si>
  <si>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</si>
  <si>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</si>
  <si>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</si>
  <si>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</si>
  <si>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</si>
  <si>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</si>
  <si>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</si>
  <si>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</si>
  <si>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</si>
  <si>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</si>
  <si>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</si>
  <si>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</si>
  <si>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</si>
  <si>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</si>
  <si>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</si>
  <si>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</si>
  <si>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</si>
  <si>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</si>
  <si>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</si>
  <si>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</si>
  <si>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</si>
  <si>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</si>
  <si>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</si>
  <si>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</si>
  <si>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</si>
  <si>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</si>
  <si>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</si>
  <si>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</si>
  <si>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</si>
  <si>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</si>
  <si>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</si>
  <si>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</si>
  <si>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</si>
  <si>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</si>
  <si>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</si>
  <si>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</si>
  <si>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</si>
  <si>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</si>
  <si>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</si>
  <si>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</si>
  <si>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</si>
  <si>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</si>
  <si>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</si>
  <si>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</si>
  <si>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</si>
  <si>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</si>
  <si>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</si>
  <si>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</si>
  <si>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</si>
  <si>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</si>
  <si>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</si>
  <si>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</si>
  <si>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</si>
  <si>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</si>
  <si>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</si>
  <si>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</si>
  <si>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</si>
  <si>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</si>
  <si>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</si>
  <si>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</si>
  <si>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</si>
  <si>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</si>
  <si>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</si>
  <si>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</si>
  <si>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</si>
  <si>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</si>
  <si>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</si>
  <si>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</si>
  <si>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</si>
  <si>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</si>
  <si>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</si>
  <si>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</si>
  <si>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</si>
  <si>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</si>
  <si>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</si>
  <si>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</si>
  <si>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</si>
  <si>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</si>
  <si>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</si>
  <si>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</si>
  <si>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</si>
  <si>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</si>
  <si>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</si>
  <si>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</si>
  <si>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</si>
  <si>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</si>
  <si>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</si>
  <si>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</si>
  <si>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</si>
  <si>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</si>
  <si>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</si>
  <si>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</si>
  <si>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</si>
  <si>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</si>
  <si>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</si>
  <si>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</si>
  <si>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</si>
  <si>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</si>
  <si>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</si>
  <si>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</si>
  <si>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</si>
  <si>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</si>
  <si>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</si>
  <si>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</si>
  <si>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</si>
  <si>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</si>
  <si>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</si>
  <si>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</si>
  <si>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</si>
  <si>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</si>
  <si>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</si>
  <si>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</si>
  <si>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</si>
  <si>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</si>
  <si>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</si>
  <si>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</si>
  <si>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</si>
  <si>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</si>
  <si>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</si>
  <si>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</si>
  <si>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</si>
  <si>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</si>
  <si>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</si>
  <si>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</si>
  <si>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</si>
  <si>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</si>
  <si>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</si>
  <si>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</si>
  <si>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</si>
  <si>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</si>
  <si>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</si>
  <si>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</si>
  <si>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</si>
  <si>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</si>
  <si>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</si>
  <si>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</si>
  <si>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</si>
  <si>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</si>
  <si>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</si>
  <si>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</si>
  <si>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</si>
  <si>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</si>
  <si>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</si>
  <si>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</si>
  <si>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</si>
  <si>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</si>
  <si>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</si>
  <si>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</si>
  <si>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</si>
  <si>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</si>
  <si>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</si>
  <si>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</si>
  <si>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</si>
  <si>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</si>
  <si>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</si>
  <si>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</si>
  <si>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</si>
  <si>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</si>
  <si>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</si>
  <si>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</si>
  <si>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</si>
  <si>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</si>
  <si>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</si>
  <si>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</si>
  <si>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</si>
  <si>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</si>
  <si>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</si>
  <si>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</si>
  <si>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</si>
  <si>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</si>
  <si>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</si>
  <si>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</si>
  <si>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</si>
  <si>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</si>
  <si>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</si>
  <si>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</si>
  <si>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</si>
  <si>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</si>
  <si>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</si>
  <si>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</si>
  <si>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</si>
  <si>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</si>
  <si>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</si>
  <si>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</si>
  <si>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</si>
  <si>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</si>
  <si>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</si>
  <si>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</si>
  <si>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</si>
  <si>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</si>
  <si>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</si>
  <si>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</si>
  <si>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</si>
  <si>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</si>
  <si>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</si>
  <si>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</si>
  <si>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</si>
  <si>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</si>
  <si>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</si>
  <si>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</si>
  <si>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</si>
  <si>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</si>
  <si>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</si>
  <si>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</si>
  <si>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</si>
  <si>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</si>
  <si>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</si>
  <si>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</si>
  <si>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</si>
  <si>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</si>
  <si>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</si>
  <si>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</si>
  <si>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</si>
  <si>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</si>
  <si>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</si>
  <si>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</si>
  <si>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</si>
  <si>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</si>
  <si>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</si>
  <si>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</si>
  <si>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</si>
  <si>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</si>
  <si>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</si>
  <si>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</si>
  <si>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</si>
  <si>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</si>
  <si>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</si>
  <si>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</si>
  <si>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</si>
  <si>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</si>
  <si>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</si>
  <si>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</si>
  <si>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</si>
  <si>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</si>
  <si>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</si>
  <si>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</si>
  <si>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</si>
  <si>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</si>
  <si>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</si>
  <si>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</si>
  <si>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</si>
  <si>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</si>
  <si>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</si>
  <si>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</si>
  <si>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</si>
  <si>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</si>
  <si>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</si>
  <si>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</si>
  <si>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</si>
  <si>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</si>
  <si>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</si>
  <si>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</si>
  <si>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</si>
  <si>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</si>
  <si>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</si>
  <si>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</si>
  <si>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</si>
  <si>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</si>
  <si>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</si>
  <si>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</si>
  <si>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</si>
  <si>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</si>
  <si>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</si>
  <si>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</si>
  <si>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</si>
  <si>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</si>
  <si>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</si>
  <si>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</si>
  <si>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</si>
  <si>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</si>
  <si>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</si>
  <si>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</si>
  <si>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</si>
  <si>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</si>
  <si>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</si>
  <si>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</si>
  <si>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</si>
  <si>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</si>
  <si>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</si>
  <si>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</si>
  <si>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</si>
  <si>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</si>
  <si>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</si>
  <si>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</si>
  <si>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</si>
  <si>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</si>
  <si>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</si>
  <si>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</si>
  <si>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</si>
  <si>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</si>
  <si>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</si>
  <si>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</si>
  <si>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</si>
  <si>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</si>
  <si>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</si>
  <si>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</si>
  <si>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</si>
  <si>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</si>
  <si>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</si>
  <si>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</si>
  <si>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</si>
  <si>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</si>
  <si>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</si>
  <si>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</si>
  <si>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</si>
  <si>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</si>
  <si>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</si>
  <si>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</si>
  <si>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</si>
  <si>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</si>
  <si>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</si>
  <si>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</si>
  <si>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</si>
  <si>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</si>
  <si>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</si>
  <si>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</si>
  <si>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</si>
  <si>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</si>
  <si>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</si>
  <si>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</si>
  <si>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</si>
  <si>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</si>
  <si>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</si>
  <si>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</si>
  <si>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</si>
  <si>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</si>
  <si>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</si>
  <si>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</si>
  <si>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</si>
  <si>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</si>
  <si>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</si>
  <si>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</si>
  <si>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</si>
  <si>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</si>
  <si>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</si>
  <si>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</si>
  <si>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</si>
  <si>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</si>
  <si>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</si>
  <si>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</si>
  <si>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</si>
  <si>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</si>
  <si>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</si>
  <si>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</si>
  <si>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</si>
  <si>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</si>
  <si>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</si>
  <si>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</si>
  <si>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</si>
  <si>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</si>
  <si>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</si>
  <si>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</si>
  <si>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</si>
  <si>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</si>
  <si>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</si>
  <si>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</si>
  <si>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</si>
  <si>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</si>
  <si>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</si>
  <si>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</si>
  <si>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</si>
  <si>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</si>
  <si>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</si>
  <si>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</si>
  <si>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</si>
  <si>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</si>
  <si>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</si>
  <si>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</si>
  <si>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</si>
  <si>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</si>
  <si>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</si>
  <si>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</si>
  <si>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</si>
  <si>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</si>
  <si>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</si>
  <si>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</si>
  <si>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</si>
  <si>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</si>
  <si>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</si>
  <si>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</si>
  <si>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</si>
  <si>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</si>
  <si>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</si>
  <si>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</si>
  <si>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</si>
  <si>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</si>
  <si>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</si>
  <si>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</si>
  <si>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</si>
  <si>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</si>
  <si>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</si>
  <si>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</si>
  <si>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</si>
  <si>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</si>
  <si>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</si>
  <si>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</si>
  <si>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</si>
  <si>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</si>
  <si>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</si>
  <si>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</si>
  <si>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</si>
  <si>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</si>
  <si>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</si>
  <si>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</si>
  <si>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</si>
  <si>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</si>
  <si>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</si>
  <si>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</si>
  <si>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</si>
  <si>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</si>
  <si>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</si>
  <si>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</si>
  <si>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</si>
  <si>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</si>
  <si>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</si>
  <si>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</si>
  <si>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</si>
  <si>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</si>
  <si>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</si>
  <si>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</si>
  <si>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</si>
  <si>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</si>
  <si>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</si>
  <si>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</si>
  <si>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</si>
  <si>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</si>
  <si>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</si>
  <si>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</si>
  <si>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</si>
  <si>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</si>
  <si>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</si>
  <si>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</si>
  <si>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</si>
  <si>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</si>
  <si>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</si>
  <si>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</si>
  <si>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</si>
  <si>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</si>
  <si>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</si>
  <si>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</si>
  <si>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</si>
  <si>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</si>
  <si>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</si>
  <si>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</si>
  <si>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</si>
  <si>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</si>
  <si>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</si>
  <si>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</si>
  <si>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</si>
  <si>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</si>
  <si>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</si>
  <si>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</si>
  <si>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</si>
  <si>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</si>
  <si>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</si>
  <si>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</si>
  <si>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</si>
  <si>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</si>
  <si>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</si>
  <si>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</si>
  <si>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</si>
  <si>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</si>
  <si>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</si>
  <si>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</si>
  <si>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</si>
  <si>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</si>
  <si>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</si>
  <si>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</si>
  <si>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</si>
  <si>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</si>
  <si>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</si>
  <si>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</si>
  <si>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</si>
  <si>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</si>
  <si>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</si>
  <si>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</si>
  <si>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</si>
  <si>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</si>
  <si>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</si>
  <si>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</si>
  <si>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</si>
  <si>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</si>
  <si>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</si>
  <si>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</si>
  <si>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</si>
  <si>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</si>
  <si>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</si>
  <si>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</si>
  <si>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</si>
  <si>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</si>
  <si>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</si>
  <si>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</si>
  <si>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</si>
  <si>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</si>
  <si>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</si>
  <si>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</si>
  <si>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</si>
  <si>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</si>
  <si>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</si>
  <si>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</si>
  <si>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</si>
  <si>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</si>
  <si>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</si>
  <si>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</si>
  <si>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</si>
  <si>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</si>
  <si>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</si>
  <si>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</si>
  <si>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</si>
  <si>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</si>
  <si>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</si>
  <si>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</si>
  <si>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</si>
  <si>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</si>
  <si>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</si>
  <si>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</si>
  <si>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</si>
  <si>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</si>
  <si>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</si>
  <si>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</si>
  <si>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</si>
  <si>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</si>
  <si>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</si>
  <si>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</si>
  <si>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</si>
  <si>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</si>
  <si>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</si>
  <si>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</si>
  <si>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</si>
  <si>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</si>
  <si>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</si>
  <si>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</si>
  <si>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</si>
  <si>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</si>
  <si>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</si>
  <si>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</si>
  <si>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</si>
  <si>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</si>
  <si>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</si>
  <si>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</si>
  <si>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</si>
  <si>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</si>
  <si>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</si>
  <si>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</si>
  <si>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</si>
  <si>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</si>
  <si>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</si>
  <si>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</si>
  <si>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</si>
  <si>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</si>
  <si>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</si>
  <si>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</si>
  <si>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</si>
  <si>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</si>
  <si>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</si>
  <si>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</si>
  <si>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</si>
  <si>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</si>
  <si>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</si>
  <si>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</si>
  <si>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</si>
  <si>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</si>
  <si>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</si>
  <si>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</si>
  <si>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</si>
  <si>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</si>
  <si>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</si>
  <si>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</si>
  <si>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</si>
  <si>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</si>
  <si>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</si>
  <si>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</si>
  <si>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</si>
  <si>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</si>
  <si>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</si>
  <si>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</si>
  <si>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</si>
  <si>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</si>
  <si>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</si>
  <si>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</si>
  <si>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</si>
  <si>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</si>
  <si>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</si>
  <si>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</si>
  <si>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</si>
  <si>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</si>
  <si>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</si>
  <si>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</si>
  <si>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</si>
  <si>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</si>
  <si>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</si>
  <si>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</si>
  <si>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</si>
  <si>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</si>
  <si>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</si>
  <si>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</si>
  <si>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</si>
  <si>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</si>
  <si>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</si>
  <si>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</si>
  <si>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</si>
  <si>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</si>
  <si>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</si>
  <si>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</si>
  <si>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</si>
  <si>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</si>
  <si>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</si>
  <si>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</si>
  <si>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</si>
  <si>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</si>
  <si>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</si>
  <si>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</si>
  <si>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</si>
  <si>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</si>
  <si>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</si>
  <si>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</si>
  <si>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</si>
  <si>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</si>
  <si>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</si>
  <si>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</si>
  <si>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</si>
  <si>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</si>
  <si>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</si>
  <si>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</si>
  <si>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</si>
  <si>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</si>
  <si>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</si>
  <si>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</si>
  <si>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</si>
  <si>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</si>
  <si>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</si>
  <si>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</si>
  <si>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</si>
  <si>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</si>
  <si>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</si>
  <si>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</si>
  <si>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</si>
  <si>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</si>
  <si>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</si>
  <si>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</si>
  <si>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</si>
  <si>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</si>
  <si>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</si>
  <si>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</si>
  <si>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</si>
  <si>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</si>
  <si>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</si>
  <si>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</si>
  <si>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</si>
  <si>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</si>
  <si>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</si>
  <si>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</si>
  <si>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</si>
  <si>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</si>
  <si>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</si>
  <si>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</si>
  <si>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</si>
  <si>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</si>
  <si>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</si>
  <si>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</si>
  <si>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</si>
  <si>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</si>
  <si>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</si>
  <si>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</si>
  <si>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</si>
  <si>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</si>
  <si>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</si>
  <si>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</si>
  <si>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</si>
  <si>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</si>
  <si>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</si>
  <si>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</si>
  <si>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</si>
  <si>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</si>
  <si>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</si>
  <si>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</si>
  <si>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</si>
  <si>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</si>
  <si>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</si>
  <si>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</si>
  <si>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</si>
  <si>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</si>
  <si>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</si>
  <si>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</si>
  <si>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</si>
  <si>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</si>
  <si>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</si>
  <si>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</si>
  <si>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</si>
  <si>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</si>
  <si>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</si>
  <si>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</si>
  <si>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</si>
  <si>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</si>
  <si>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</si>
  <si>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</si>
  <si>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</si>
  <si>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</si>
  <si>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</si>
  <si>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</si>
  <si>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</si>
  <si>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</si>
  <si>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</si>
  <si>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</si>
  <si>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</si>
  <si>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</si>
  <si>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</si>
  <si>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</si>
  <si>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</si>
  <si>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</si>
  <si>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</si>
  <si>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</si>
  <si>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</si>
  <si>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</si>
  <si>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</si>
  <si>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</si>
  <si>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</si>
  <si>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</si>
  <si>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</si>
  <si>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</si>
  <si>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</si>
  <si>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</si>
  <si>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</si>
  <si>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</si>
  <si>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</si>
  <si>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</si>
  <si>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</si>
  <si>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</si>
  <si>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</si>
  <si>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</si>
  <si>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</si>
  <si>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</si>
  <si>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</si>
  <si>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</si>
  <si>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</si>
  <si>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</si>
  <si>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</si>
  <si>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</si>
  <si>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</si>
  <si>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</si>
  <si>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</si>
  <si>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</si>
  <si>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</si>
  <si>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</si>
  <si>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</si>
  <si>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</si>
  <si>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</si>
  <si>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</si>
  <si>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</si>
  <si>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</si>
  <si>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</si>
  <si>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</si>
  <si>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</si>
  <si>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</si>
  <si>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</si>
  <si>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</si>
  <si>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</si>
  <si>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</si>
  <si>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</si>
  <si>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</si>
  <si>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</si>
  <si>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</si>
  <si>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</si>
  <si>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</si>
  <si>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</si>
  <si>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</si>
  <si>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</si>
  <si>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</si>
  <si>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</si>
  <si>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</si>
  <si>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</si>
  <si>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</si>
  <si>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</si>
  <si>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</si>
  <si>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</si>
  <si>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</si>
  <si>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</si>
  <si>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</si>
  <si>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</si>
  <si>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</si>
  <si>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</si>
  <si>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</si>
  <si>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</si>
  <si>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</si>
  <si>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</si>
  <si>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</si>
  <si>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</si>
  <si>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</si>
  <si>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</si>
  <si>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</si>
  <si>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</si>
  <si>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</si>
  <si>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</si>
  <si>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</si>
  <si>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</si>
  <si>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</si>
  <si>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</si>
  <si>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</si>
  <si>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</si>
  <si>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</si>
  <si>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</si>
  <si>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</si>
  <si>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</si>
  <si>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</si>
  <si>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</si>
  <si>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</si>
  <si>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</si>
  <si>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</si>
  <si>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</si>
  <si>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</si>
  <si>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</si>
  <si>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</si>
  <si>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</si>
  <si>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</si>
  <si>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</si>
  <si>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</si>
  <si>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</si>
  <si>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</si>
  <si>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</si>
  <si>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</si>
  <si>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</si>
  <si>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</si>
  <si>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</si>
  <si>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</si>
  <si>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</si>
  <si>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</si>
  <si>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</si>
  <si>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</si>
  <si>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</si>
  <si>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</si>
  <si>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</si>
  <si>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</si>
  <si>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</si>
  <si>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</si>
  <si>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</si>
  <si>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</si>
  <si>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</si>
  <si>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</si>
  <si>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</si>
  <si>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</si>
  <si>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</si>
  <si>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</si>
  <si>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</si>
  <si>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</si>
  <si>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</si>
  <si>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</si>
  <si>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</si>
  <si>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</si>
  <si>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</si>
  <si>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</si>
  <si>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</si>
  <si>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</si>
  <si>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</si>
  <si>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</si>
  <si>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</si>
  <si>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</si>
  <si>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</si>
  <si>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</si>
  <si>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</si>
  <si>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</si>
  <si>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</si>
  <si>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</si>
  <si>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</si>
  <si>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</si>
  <si>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</si>
  <si>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</si>
  <si>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</si>
  <si>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</si>
  <si>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</si>
  <si>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</si>
  <si>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</si>
  <si>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</si>
  <si>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</si>
  <si>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</si>
  <si>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</si>
  <si>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</si>
  <si>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</si>
  <si>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</si>
  <si>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</si>
  <si>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</si>
  <si>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</si>
  <si>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</si>
  <si>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</si>
  <si>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</si>
  <si>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</si>
  <si>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</si>
  <si>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</si>
  <si>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</si>
  <si>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</si>
  <si>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</si>
  <si>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</si>
  <si>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</si>
  <si>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</si>
  <si>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</si>
  <si>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</si>
  <si>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</si>
  <si>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</si>
  <si>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</si>
  <si>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</si>
  <si>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</si>
  <si>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</si>
  <si>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</si>
  <si>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</si>
  <si>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</si>
  <si>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</si>
  <si>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</si>
  <si>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</si>
  <si>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</si>
  <si>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</si>
  <si>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</si>
  <si>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</si>
  <si>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</si>
  <si>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</si>
  <si>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</si>
  <si>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</si>
  <si>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</si>
  <si>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</si>
  <si>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</si>
  <si>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</si>
  <si>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</si>
  <si>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</si>
  <si>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</si>
  <si>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</si>
  <si>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</si>
  <si>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</si>
  <si>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</si>
  <si>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</si>
  <si>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</si>
  <si>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</si>
  <si>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</si>
  <si>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</si>
  <si>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</si>
  <si>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</si>
  <si>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</si>
  <si>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</si>
  <si>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</si>
  <si>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</si>
  <si>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</si>
  <si>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</si>
  <si>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</si>
  <si>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</si>
  <si>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</si>
  <si>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</si>
  <si>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</si>
  <si>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</si>
  <si>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</si>
  <si>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</si>
  <si>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</si>
  <si>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</si>
  <si>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</si>
  <si>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</si>
  <si>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</si>
  <si>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</si>
  <si>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</si>
  <si>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</si>
  <si>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</si>
  <si>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</si>
  <si>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</si>
  <si>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</si>
  <si>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</si>
  <si>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</si>
  <si>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</si>
  <si>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</si>
  <si>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</si>
  <si>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</si>
  <si>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</si>
  <si>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</si>
  <si>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</si>
  <si>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</si>
  <si>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</si>
  <si>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</si>
  <si>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</si>
  <si>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</si>
  <si>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</si>
  <si>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</si>
  <si>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</si>
  <si>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</si>
  <si>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</si>
  <si>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</si>
  <si>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</si>
  <si>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</si>
  <si>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</si>
  <si>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</si>
  <si>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</si>
  <si>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</si>
  <si>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</si>
  <si>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</si>
  <si>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</si>
  <si>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</si>
  <si>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</si>
  <si>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</si>
  <si>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</si>
  <si>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</si>
  <si>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</si>
  <si>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</si>
  <si>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</si>
  <si>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</si>
  <si>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</si>
  <si>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</si>
  <si>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</si>
  <si>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</si>
  <si>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</si>
  <si>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</si>
  <si>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</si>
  <si>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</si>
  <si>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</si>
  <si>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</si>
  <si>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</si>
  <si>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</si>
  <si>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</si>
  <si>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</si>
  <si>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</si>
  <si>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</si>
  <si>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</si>
  <si>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</si>
  <si>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</si>
  <si>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</si>
  <si>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</si>
  <si>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</si>
  <si>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</si>
  <si>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</si>
  <si>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</si>
  <si>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</si>
  <si>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</si>
  <si>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</si>
  <si>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</si>
  <si>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</si>
  <si>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</si>
  <si>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</si>
  <si>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</si>
  <si>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</si>
  <si>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</si>
  <si>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</si>
  <si>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</si>
  <si>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</si>
  <si>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</si>
  <si>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</si>
  <si>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</si>
  <si>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</si>
  <si>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</si>
  <si>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</si>
  <si>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</si>
  <si>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</si>
  <si>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</si>
  <si>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</si>
  <si>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</si>
  <si>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</si>
  <si>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</si>
  <si>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</si>
  <si>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</si>
  <si>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</si>
  <si>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</si>
  <si>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</si>
  <si>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</si>
  <si>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</si>
  <si>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</si>
  <si>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</si>
  <si>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</si>
  <si>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</si>
  <si>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</si>
  <si>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</si>
  <si>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</si>
  <si>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</si>
  <si>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</si>
  <si>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</si>
  <si>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</si>
  <si>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</si>
  <si>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</si>
  <si>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</si>
  <si>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</si>
  <si>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</si>
  <si>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</si>
  <si>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</si>
  <si>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</si>
  <si>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</si>
  <si>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</si>
  <si>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</si>
  <si>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</si>
  <si>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</si>
  <si>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</si>
  <si>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</si>
  <si>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</si>
  <si>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</si>
  <si>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</si>
  <si>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</si>
  <si>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</si>
  <si>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</si>
  <si>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</si>
  <si>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</si>
  <si>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</si>
  <si>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</si>
  <si>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</si>
  <si>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</si>
  <si>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</si>
  <si>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</si>
  <si>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</si>
  <si>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</si>
  <si>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</si>
  <si>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</si>
  <si>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</si>
  <si>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</si>
  <si>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</si>
  <si>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</si>
  <si>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</si>
  <si>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</si>
  <si>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</si>
  <si>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</si>
  <si>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</si>
  <si>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</si>
  <si>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</si>
  <si>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</si>
  <si>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</si>
  <si>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</si>
  <si>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</si>
  <si>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</si>
  <si>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</si>
  <si>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</si>
  <si>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</si>
  <si>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</si>
  <si>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</si>
  <si>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</si>
  <si>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</si>
  <si>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</si>
  <si>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</si>
  <si>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</si>
  <si>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</si>
  <si>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</si>
  <si>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</si>
  <si>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</si>
  <si>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</si>
  <si>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</si>
  <si>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</si>
  <si>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</si>
  <si>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</si>
  <si>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</si>
  <si>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</si>
  <si>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</si>
  <si>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</si>
  <si>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</si>
  <si>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</si>
  <si>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</si>
  <si>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</si>
  <si>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</si>
  <si>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</si>
  <si>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</si>
  <si>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</si>
  <si>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</si>
  <si>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</si>
  <si>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</si>
  <si>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</si>
  <si>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</si>
  <si>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</si>
  <si>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</si>
  <si>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</si>
  <si>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</si>
  <si>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</si>
  <si>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</si>
  <si>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</si>
  <si>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</si>
  <si>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</si>
  <si>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</si>
  <si>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</si>
  <si>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</si>
  <si>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</si>
  <si>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</si>
  <si>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</si>
  <si>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</si>
  <si>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</si>
  <si>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</si>
  <si>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</si>
  <si>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</si>
  <si>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</si>
  <si>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</si>
  <si>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</si>
  <si>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</si>
  <si>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</si>
  <si>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</si>
  <si>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</si>
  <si>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</si>
  <si>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</si>
  <si>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</si>
  <si>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</si>
  <si>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</si>
  <si>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</si>
  <si>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</si>
  <si>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</si>
  <si>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</si>
  <si>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</si>
  <si>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</si>
  <si>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</si>
  <si>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</si>
  <si>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</si>
  <si>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</si>
  <si>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</si>
  <si>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</si>
  <si>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</si>
  <si>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</si>
  <si>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</si>
  <si>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</si>
  <si>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</si>
  <si>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</si>
  <si>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</si>
  <si>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</si>
  <si>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</si>
  <si>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</si>
  <si>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</si>
  <si>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</si>
  <si>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</si>
  <si>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</si>
  <si>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</si>
  <si>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</si>
  <si>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</si>
  <si>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</si>
  <si>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</si>
  <si>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</si>
  <si>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</si>
  <si>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</si>
  <si>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</si>
  <si>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</si>
  <si>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</si>
  <si>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</si>
  <si>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</si>
  <si>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</si>
  <si>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</si>
  <si>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</si>
  <si>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</si>
  <si>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</si>
  <si>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</si>
  <si>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</si>
  <si>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</si>
  <si>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</si>
  <si>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</si>
  <si>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</si>
  <si>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</si>
  <si>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</si>
  <si>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</si>
  <si>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</si>
  <si>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</si>
  <si>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</si>
  <si>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</si>
  <si>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</si>
  <si>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</si>
  <si>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</si>
  <si>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</si>
  <si>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</si>
  <si>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</si>
  <si>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</si>
  <si>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</si>
  <si>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</si>
  <si>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</si>
  <si>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</si>
  <si>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</si>
  <si>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</si>
  <si>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</si>
  <si>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</si>
  <si>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</si>
  <si>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</si>
  <si>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</si>
  <si>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</si>
  <si>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</si>
  <si>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</si>
  <si>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</si>
  <si>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</si>
  <si>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</si>
  <si>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</si>
  <si>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</si>
  <si>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</si>
  <si>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</si>
  <si>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</si>
  <si>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</si>
  <si>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</si>
  <si>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</si>
  <si>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</si>
  <si>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</si>
  <si>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</si>
  <si>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</si>
  <si>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</si>
  <si>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</si>
  <si>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</si>
  <si>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</si>
  <si>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</si>
  <si>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</si>
  <si>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</si>
  <si>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</si>
  <si>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</si>
  <si>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</si>
  <si>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</si>
  <si>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</si>
  <si>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</si>
  <si>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</si>
  <si>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</si>
  <si>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</si>
  <si>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</si>
  <si>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</si>
  <si>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</si>
  <si>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</si>
  <si>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</si>
  <si>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</si>
  <si>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</si>
  <si>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</si>
  <si>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</si>
  <si>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</si>
  <si>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</si>
  <si>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</si>
  <si>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</si>
  <si>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</si>
  <si>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</si>
  <si>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</si>
  <si>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</si>
  <si>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</si>
  <si>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</si>
  <si>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</si>
  <si>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</si>
  <si>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</si>
  <si>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</si>
  <si>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</si>
  <si>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</si>
  <si>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</si>
  <si>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</si>
  <si>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</si>
  <si>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</si>
  <si>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</si>
  <si>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</si>
  <si>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</si>
  <si>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</si>
  <si>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</si>
  <si>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</si>
  <si>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</si>
  <si>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</si>
  <si>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</si>
  <si>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</si>
  <si>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</si>
  <si>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</si>
  <si>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</si>
  <si>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</si>
  <si>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</si>
  <si>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</si>
  <si>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</si>
  <si>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</si>
  <si>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</si>
  <si>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</si>
  <si>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</si>
  <si>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</si>
  <si>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</si>
  <si>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</si>
  <si>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</si>
  <si>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</si>
  <si>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</si>
  <si>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</si>
  <si>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</si>
  <si>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</si>
  <si>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</si>
  <si>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</si>
  <si>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</si>
  <si>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</si>
  <si>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</si>
  <si>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</si>
  <si>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</si>
  <si>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</si>
  <si>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</si>
  <si>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</si>
  <si>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</si>
  <si>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</si>
  <si>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</si>
  <si>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</si>
  <si>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</si>
  <si>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</si>
  <si>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</si>
  <si>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</si>
  <si>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</si>
  <si>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</si>
  <si>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</si>
  <si>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</si>
  <si>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</si>
  <si>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</si>
  <si>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</si>
  <si>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</si>
  <si>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</si>
  <si>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</si>
  <si>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</si>
  <si>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</si>
  <si>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</si>
  <si>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</si>
  <si>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</si>
  <si>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</si>
  <si>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</si>
  <si>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</si>
  <si>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</si>
  <si>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</si>
  <si>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</si>
  <si>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</si>
  <si>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</si>
  <si>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</si>
  <si>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</si>
  <si>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</si>
  <si>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</si>
  <si>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</si>
  <si>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</si>
  <si>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</si>
  <si>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</si>
  <si>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</si>
  <si>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</si>
  <si>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</si>
  <si>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</si>
  <si>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</si>
  <si>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</si>
  <si>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</si>
  <si>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</si>
  <si>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</si>
  <si>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</si>
  <si>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</si>
  <si>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</si>
  <si>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</si>
  <si>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</si>
  <si>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</si>
  <si>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</si>
  <si>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</si>
  <si>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</si>
  <si>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</si>
  <si>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</si>
  <si>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</si>
  <si>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</si>
  <si>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</si>
  <si>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</si>
  <si>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</si>
  <si>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</si>
  <si>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</si>
  <si>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</si>
  <si>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</si>
  <si>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</si>
  <si>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</si>
  <si>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</si>
  <si>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</si>
  <si>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</si>
  <si>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</si>
  <si>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</si>
  <si>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</si>
  <si>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</si>
  <si>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</si>
  <si>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</si>
  <si>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</si>
  <si>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</si>
  <si>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</si>
  <si>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</si>
  <si>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</si>
  <si>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</si>
  <si>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</si>
  <si>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</si>
  <si>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</si>
  <si>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</si>
  <si>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</si>
  <si>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</si>
  <si>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</si>
  <si>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</si>
  <si>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</si>
  <si>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</si>
  <si>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</si>
  <si>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</si>
  <si>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</si>
  <si>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</si>
  <si>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</si>
  <si>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</si>
  <si>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</si>
  <si>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</si>
  <si>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</si>
  <si>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</si>
  <si>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</si>
  <si>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</si>
  <si>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</si>
  <si>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</si>
  <si>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</si>
  <si>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</si>
  <si>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</si>
  <si>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</si>
  <si>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</si>
  <si>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</si>
  <si>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</si>
  <si>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</si>
  <si>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</si>
  <si>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</si>
  <si>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</si>
  <si>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</si>
  <si>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</si>
  <si>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</si>
  <si>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</si>
  <si>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</si>
  <si>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</si>
  <si>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</si>
  <si>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</si>
  <si>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</si>
  <si>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</si>
  <si>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</si>
  <si>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</si>
  <si>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</si>
  <si>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</si>
  <si>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</si>
  <si>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</si>
  <si>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</si>
  <si>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</si>
  <si>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</si>
  <si>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</si>
  <si>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</si>
  <si>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</si>
  <si>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</si>
  <si>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</si>
  <si>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</si>
  <si>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</si>
  <si>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</si>
  <si>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</si>
  <si>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</si>
  <si>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</si>
  <si>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</si>
  <si>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</si>
  <si>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</si>
  <si>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</si>
  <si>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</si>
  <si>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</si>
  <si>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</si>
  <si>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</si>
  <si>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</si>
  <si>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</si>
  <si>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</si>
  <si>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</si>
  <si>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</si>
  <si>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</si>
  <si>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</si>
  <si>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</si>
  <si>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</si>
  <si>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</si>
  <si>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</si>
  <si>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</si>
  <si>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</si>
  <si>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</si>
  <si>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</si>
  <si>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</si>
  <si>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</si>
  <si>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</si>
  <si>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</si>
  <si>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</si>
  <si>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</si>
  <si>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</si>
  <si>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</si>
  <si>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</si>
  <si>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</si>
  <si>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</si>
  <si>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</si>
  <si>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</si>
  <si>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</si>
  <si>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</si>
  <si>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</si>
  <si>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</si>
  <si>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</si>
  <si>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</si>
  <si>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</si>
  <si>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</si>
  <si>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</si>
  <si>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</si>
  <si>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</si>
  <si>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</si>
  <si>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</si>
  <si>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</si>
  <si>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</si>
  <si>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</si>
  <si>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</si>
  <si>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</si>
  <si>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</si>
  <si>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</si>
  <si>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</si>
  <si>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</si>
  <si>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</si>
  <si>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</si>
  <si>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</si>
  <si>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</si>
  <si>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</si>
  <si>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</si>
  <si>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</si>
  <si>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</si>
  <si>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</si>
  <si>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</si>
  <si>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</si>
  <si>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</si>
  <si>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</si>
  <si>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</si>
  <si>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</si>
  <si>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</si>
  <si>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</si>
  <si>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</si>
  <si>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</si>
  <si>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</si>
  <si>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</si>
  <si>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</si>
  <si>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</si>
  <si>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</si>
  <si>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</si>
  <si>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</si>
  <si>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</si>
  <si>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</si>
  <si>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</si>
  <si>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</si>
  <si>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</si>
  <si>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</si>
  <si>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</si>
  <si>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</si>
  <si>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</si>
  <si>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</si>
  <si>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</si>
  <si>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</si>
  <si>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</si>
  <si>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</si>
  <si>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</si>
  <si>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</si>
  <si>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</si>
  <si>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</si>
  <si>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</si>
  <si>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</si>
  <si>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</si>
  <si>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</si>
  <si>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</si>
  <si>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</si>
  <si>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</si>
  <si>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</si>
  <si>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</si>
  <si>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</si>
  <si>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</si>
  <si>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</si>
  <si>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</si>
  <si>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</si>
  <si>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</si>
  <si>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</si>
  <si>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</si>
  <si>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</si>
  <si>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</si>
  <si>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</si>
  <si>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</si>
  <si>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</si>
  <si>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</si>
  <si>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</si>
  <si>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</si>
  <si>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</si>
  <si>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</si>
  <si>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</si>
  <si>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</si>
  <si>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</si>
  <si>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</si>
  <si>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</si>
  <si>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</si>
  <si>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</si>
  <si>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</si>
  <si>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</si>
  <si>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</si>
  <si>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</si>
  <si>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</si>
  <si>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</si>
  <si>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</si>
  <si>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</si>
  <si>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</si>
  <si>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</si>
  <si>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</si>
  <si>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</si>
  <si>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</si>
  <si>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</si>
  <si>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</si>
  <si>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</si>
  <si>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</si>
  <si>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</si>
  <si>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</si>
  <si>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</si>
  <si>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</si>
  <si>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</si>
  <si>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</si>
  <si>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</si>
  <si>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</si>
  <si>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</si>
  <si>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</si>
  <si>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</si>
  <si>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</si>
  <si>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</si>
  <si>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</si>
  <si>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</si>
  <si>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</si>
  <si>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</si>
  <si>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</si>
  <si>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</si>
  <si>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</si>
  <si>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</si>
  <si>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</si>
  <si>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</si>
  <si>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</si>
  <si>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</si>
  <si>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</si>
  <si>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</si>
  <si>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</si>
  <si>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</si>
  <si>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</si>
  <si>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</si>
  <si>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</si>
  <si>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</si>
  <si>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</si>
  <si>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</si>
  <si>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</si>
  <si>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</si>
  <si>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</si>
  <si>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</si>
  <si>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</si>
  <si>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</si>
  <si>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</si>
  <si>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</si>
  <si>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</si>
  <si>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</si>
  <si>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</si>
  <si>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</si>
  <si>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</si>
  <si>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</si>
  <si>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</si>
  <si>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</si>
  <si>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</si>
  <si>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</si>
  <si>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</si>
  <si>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</si>
  <si>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</si>
  <si>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</si>
  <si>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</si>
  <si>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</si>
  <si>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</si>
  <si>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</si>
  <si>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</si>
  <si>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</si>
  <si>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</si>
  <si>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</si>
  <si>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</si>
  <si>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</si>
  <si>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</si>
  <si>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</si>
  <si>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</si>
  <si>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</si>
  <si>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</si>
  <si>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</si>
  <si>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</si>
  <si>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</si>
  <si>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</si>
  <si>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</si>
  <si>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</si>
  <si>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</si>
  <si>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</si>
  <si>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</si>
  <si>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</si>
  <si>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</si>
  <si>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</si>
  <si>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</si>
  <si>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</si>
  <si>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</si>
  <si>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</si>
  <si>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</si>
  <si>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</si>
  <si>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</si>
  <si>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</si>
  <si>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</si>
  <si>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</si>
  <si>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</si>
  <si>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</si>
  <si>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</si>
  <si>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</si>
  <si>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</si>
  <si>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</si>
  <si>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</si>
  <si>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</si>
  <si>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</si>
  <si>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</si>
  <si>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</si>
  <si>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</si>
  <si>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</si>
  <si>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</si>
  <si>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</si>
  <si>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</si>
  <si>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</si>
  <si>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</si>
  <si>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</si>
  <si>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</si>
  <si>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</si>
  <si>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</si>
  <si>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</si>
  <si>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</si>
  <si>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</si>
  <si>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</si>
  <si>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</si>
  <si>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</si>
  <si>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</si>
  <si>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</si>
  <si>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</si>
  <si>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</si>
  <si>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</si>
  <si>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</si>
  <si>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</si>
  <si>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</si>
  <si>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</si>
  <si>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</si>
  <si>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</si>
  <si>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</si>
  <si>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</si>
  <si>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</si>
  <si>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</si>
  <si>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</si>
  <si>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</si>
  <si>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</si>
  <si>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</si>
  <si>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</si>
  <si>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</si>
  <si>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</si>
  <si>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</si>
  <si>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</si>
  <si>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</si>
  <si>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</si>
  <si>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</si>
  <si>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</si>
  <si>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</si>
  <si>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</si>
  <si>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</si>
  <si>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</si>
  <si>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</si>
  <si>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</si>
  <si>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</si>
  <si>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</si>
  <si>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</si>
  <si>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</si>
  <si>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</si>
  <si>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</si>
  <si>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</si>
  <si>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</si>
  <si>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</si>
  <si>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</si>
  <si>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</si>
  <si>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</si>
  <si>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</si>
  <si>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</si>
  <si>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</si>
  <si>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</si>
  <si>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</si>
  <si>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</si>
  <si>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</si>
  <si>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</si>
  <si>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</si>
  <si>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</si>
  <si>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</si>
  <si>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</si>
  <si>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</si>
  <si>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</si>
  <si>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</si>
  <si>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</si>
  <si>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</si>
  <si>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</si>
  <si>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</si>
  <si>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</si>
  <si>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</si>
  <si>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</si>
  <si>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</si>
  <si>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</si>
  <si>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</si>
  <si>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</si>
  <si>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</si>
  <si>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</si>
  <si>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</si>
  <si>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</si>
  <si>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</si>
  <si>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</si>
  <si>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</si>
  <si>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</si>
  <si>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</si>
  <si>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</si>
  <si>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</si>
  <si>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</si>
  <si>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</si>
  <si>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</si>
  <si>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</si>
  <si>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</si>
  <si>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</si>
  <si>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</si>
  <si>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</si>
  <si>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</si>
  <si>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</si>
  <si>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</si>
  <si>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</si>
  <si>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</si>
  <si>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</si>
  <si>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</si>
  <si>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</si>
  <si>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</si>
  <si>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</si>
  <si>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</si>
  <si>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</si>
  <si>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</si>
  <si>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</si>
  <si>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</si>
  <si>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</si>
  <si>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</si>
  <si>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</si>
  <si>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</si>
  <si>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</si>
  <si>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</si>
  <si>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</si>
  <si>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</si>
  <si>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</si>
  <si>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</si>
  <si>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</si>
  <si>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</si>
  <si>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</si>
  <si>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</si>
  <si>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</si>
  <si>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</si>
  <si>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</si>
  <si>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</si>
  <si>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</si>
  <si>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</si>
  <si>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</si>
  <si>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</si>
  <si>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</si>
  <si>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</si>
  <si>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</si>
  <si>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</si>
  <si>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</si>
  <si>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</si>
  <si>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</si>
  <si>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</si>
  <si>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</si>
  <si>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</si>
  <si>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</si>
  <si>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</si>
  <si>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</si>
  <si>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</si>
  <si>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</si>
  <si>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</si>
  <si>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</si>
  <si>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</si>
  <si>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</si>
  <si>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</si>
  <si>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</si>
  <si>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</si>
  <si>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</si>
  <si>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</si>
  <si>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</si>
  <si>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</si>
  <si>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</si>
  <si>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</si>
  <si>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</si>
  <si>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</si>
  <si>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</si>
  <si>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</si>
  <si>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</si>
  <si>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</si>
  <si>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</si>
  <si>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</si>
  <si>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</si>
  <si>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</si>
  <si>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</si>
  <si>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</si>
  <si>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</si>
  <si>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</si>
  <si>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</si>
  <si>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</si>
  <si>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</si>
  <si>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</si>
  <si>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</si>
  <si>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</si>
  <si>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</si>
  <si>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</si>
  <si>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</si>
  <si>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</si>
  <si>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</si>
  <si>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</si>
  <si>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</si>
  <si>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</si>
  <si>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</si>
  <si>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</si>
  <si>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</si>
  <si>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</si>
  <si>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</si>
  <si>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</si>
  <si>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</si>
  <si>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</si>
  <si>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</si>
  <si>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</si>
  <si>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</si>
  <si>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</si>
  <si>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</si>
  <si>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</si>
  <si>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</si>
  <si>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</si>
  <si>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</si>
  <si>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</si>
  <si>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</si>
  <si>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</si>
  <si>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</si>
  <si>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</si>
  <si>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</si>
  <si>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</si>
  <si>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</si>
  <si>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</si>
  <si>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</si>
  <si>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</si>
  <si>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</si>
  <si>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</si>
  <si>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</si>
  <si>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</si>
  <si>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</si>
  <si>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</si>
  <si>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</si>
  <si>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</si>
  <si>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</si>
  <si>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</si>
  <si>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</si>
  <si>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</si>
  <si>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</si>
  <si>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</si>
  <si>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</si>
  <si>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</si>
  <si>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</si>
  <si>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</si>
  <si>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</si>
  <si>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</si>
  <si>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</si>
  <si>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</si>
  <si>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</si>
  <si>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</si>
  <si>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</si>
  <si>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</si>
  <si>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</si>
  <si>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</si>
  <si>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</si>
  <si>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</si>
  <si>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</si>
  <si>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</si>
  <si>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</si>
  <si>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</si>
  <si>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</si>
  <si>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</si>
  <si>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</si>
  <si>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</si>
  <si>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</si>
  <si>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</si>
  <si>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</si>
  <si>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</si>
  <si>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</si>
  <si>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</si>
  <si>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</si>
  <si>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</si>
  <si>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</si>
  <si>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</si>
  <si>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</si>
  <si>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</si>
  <si>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</si>
  <si>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</si>
  <si>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</si>
  <si>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</si>
  <si>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</si>
  <si>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</si>
  <si>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</si>
  <si>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</si>
  <si>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</si>
  <si>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</si>
  <si>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</si>
  <si>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</si>
  <si>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</si>
  <si>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</si>
  <si>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</si>
  <si>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</si>
  <si>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</si>
  <si>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</si>
  <si>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</si>
  <si>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</si>
  <si>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</si>
  <si>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</si>
  <si>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</si>
  <si>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</si>
  <si>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</si>
  <si>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</si>
  <si>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</si>
  <si>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</si>
  <si>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</si>
  <si>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</si>
  <si>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</si>
  <si>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</si>
  <si>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</si>
  <si>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</si>
  <si>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</si>
  <si>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</si>
  <si>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</si>
  <si>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</si>
  <si>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</si>
  <si>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</si>
  <si>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</si>
  <si>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</si>
  <si>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</si>
  <si>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</si>
  <si>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</si>
  <si>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</si>
  <si>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</si>
  <si>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</si>
  <si>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</si>
  <si>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</si>
  <si>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</si>
  <si>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</si>
  <si>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</si>
  <si>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</si>
  <si>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</si>
  <si>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</si>
  <si>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</si>
  <si>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</si>
  <si>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</si>
  <si>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</si>
  <si>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</si>
  <si>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</si>
  <si>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</si>
  <si>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</si>
  <si>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</si>
  <si>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</si>
  <si>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</si>
  <si>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</si>
  <si>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</si>
  <si>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</si>
  <si>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</si>
  <si>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</si>
  <si>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</si>
  <si>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</si>
  <si>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</si>
  <si>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</si>
  <si>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</si>
  <si>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</si>
  <si>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</si>
  <si>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</si>
  <si>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</si>
  <si>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</si>
  <si>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</si>
  <si>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</si>
  <si>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</si>
  <si>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</si>
  <si>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</si>
  <si>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</si>
  <si>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</si>
  <si>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</si>
  <si>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</si>
  <si>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</si>
  <si>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</si>
  <si>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</si>
  <si>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</si>
  <si>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</si>
  <si>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</si>
  <si>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</si>
  <si>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</si>
  <si>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</si>
  <si>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</si>
  <si>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</si>
  <si>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</si>
  <si>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</si>
  <si>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</si>
  <si>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</si>
  <si>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</si>
  <si>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</si>
  <si>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</si>
  <si>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</si>
  <si>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</si>
  <si>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</si>
  <si>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</si>
  <si>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</si>
  <si>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</si>
  <si>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</si>
  <si>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</si>
  <si>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</si>
  <si>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</si>
  <si>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</si>
  <si>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</si>
  <si>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</si>
  <si>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</si>
  <si>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</si>
  <si>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</si>
  <si>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</si>
  <si>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</si>
  <si>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</si>
  <si>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</si>
  <si>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</si>
  <si>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</si>
  <si>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</si>
  <si>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</si>
  <si>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</si>
  <si>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</si>
  <si>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</si>
  <si>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</si>
  <si>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</si>
  <si>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</si>
  <si>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</si>
  <si>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</si>
  <si>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</si>
  <si>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</si>
  <si>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</si>
  <si>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</si>
  <si>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</si>
  <si>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</si>
  <si>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</si>
  <si>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</si>
  <si>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</si>
  <si>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</si>
  <si>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</si>
  <si>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</si>
  <si>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</si>
  <si>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</si>
  <si>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</si>
  <si>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</si>
  <si>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</si>
  <si>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</si>
  <si>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</si>
  <si>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</si>
  <si>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</si>
  <si>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</si>
  <si>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</si>
  <si>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</si>
  <si>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</si>
  <si>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</si>
  <si>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</si>
  <si>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</si>
  <si>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</si>
  <si>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</si>
  <si>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</si>
  <si>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</si>
  <si>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</si>
  <si>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</si>
  <si>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</si>
  <si>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</si>
  <si>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</si>
  <si>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</si>
  <si>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</si>
  <si>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</si>
  <si>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</si>
  <si>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</si>
  <si>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</si>
  <si>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</si>
  <si>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</si>
  <si>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</si>
  <si>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</si>
  <si>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</si>
  <si>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</si>
  <si>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</si>
  <si>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</si>
  <si>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</si>
  <si>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</si>
  <si>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</si>
  <si>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</si>
  <si>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</si>
  <si>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</si>
  <si>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</si>
  <si>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</si>
  <si>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</si>
  <si>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</si>
  <si>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</si>
  <si>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</si>
  <si>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</si>
  <si>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</si>
  <si>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</si>
  <si>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</si>
  <si>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</si>
  <si>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</si>
  <si>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</si>
  <si>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</si>
  <si>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</si>
  <si>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</si>
  <si>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</si>
  <si>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</si>
  <si>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</si>
  <si>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</si>
  <si>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</si>
  <si>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</si>
  <si>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</si>
  <si>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</si>
  <si>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</si>
  <si>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</si>
  <si>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</si>
  <si>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</si>
  <si>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</si>
  <si>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</si>
  <si>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</si>
  <si>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</si>
  <si>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</si>
  <si>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</si>
  <si>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</si>
  <si>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</si>
  <si>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</si>
  <si>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</si>
  <si>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</si>
  <si>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</si>
  <si>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</si>
  <si>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</si>
  <si>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</si>
  <si>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</si>
  <si>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</si>
  <si>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</si>
  <si>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</si>
  <si>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</si>
  <si>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</si>
  <si>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</si>
  <si>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</si>
  <si>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</si>
  <si>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</si>
  <si>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</si>
  <si>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</si>
  <si>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</si>
  <si>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</si>
  <si>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</si>
  <si>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</si>
  <si>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</si>
  <si>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</si>
  <si>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</si>
  <si>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</si>
  <si>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</si>
  <si>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</si>
  <si>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</si>
  <si>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</si>
  <si>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</si>
  <si>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</si>
  <si>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</si>
  <si>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</si>
  <si>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</si>
  <si>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</si>
  <si>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</si>
  <si>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</si>
  <si>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</si>
  <si>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</si>
  <si>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</si>
  <si>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</si>
  <si>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</si>
  <si>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</si>
  <si>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</si>
  <si>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</si>
  <si>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</si>
  <si>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</si>
  <si>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</si>
  <si>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</si>
  <si>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</si>
  <si>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</si>
  <si>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</si>
  <si>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</si>
  <si>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</si>
  <si>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</si>
  <si>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</si>
  <si>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</si>
  <si>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</si>
  <si>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</si>
  <si>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</si>
  <si>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</si>
  <si>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</si>
  <si>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</si>
  <si>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</si>
  <si>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</si>
  <si>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</si>
  <si>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</si>
  <si>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</si>
  <si>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</si>
  <si>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</si>
  <si>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</si>
  <si>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</si>
  <si>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</si>
  <si>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</si>
  <si>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</si>
  <si>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</si>
  <si>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</si>
  <si>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</si>
  <si>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</si>
  <si>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</si>
  <si>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</si>
  <si>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</si>
  <si>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</si>
  <si>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</si>
  <si>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</si>
  <si>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</si>
  <si>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</si>
  <si>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</si>
  <si>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</si>
  <si>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</si>
  <si>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</si>
  <si>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</si>
  <si>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</si>
  <si>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</si>
  <si>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</si>
  <si>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</si>
  <si>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</si>
  <si>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</si>
  <si>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</si>
  <si>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</si>
  <si>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</si>
  <si>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</si>
  <si>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</si>
  <si>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</si>
  <si>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</si>
  <si>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</si>
  <si>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</si>
  <si>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</si>
  <si>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</si>
  <si>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</si>
  <si>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</si>
  <si>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</si>
  <si>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</si>
  <si>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</si>
  <si>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</si>
  <si>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</si>
  <si>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</si>
  <si>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</si>
  <si>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</si>
  <si>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</si>
  <si>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</si>
  <si>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</si>
  <si>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</si>
  <si>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</si>
  <si>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</si>
  <si>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</si>
  <si>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</si>
  <si>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</si>
  <si>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</si>
  <si>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</si>
  <si>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</si>
  <si>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</si>
  <si>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</si>
  <si>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</si>
  <si>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</si>
  <si>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</si>
  <si>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</si>
  <si>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</si>
  <si>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</si>
  <si>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</si>
  <si>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</si>
  <si>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</si>
  <si>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</si>
  <si>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</si>
  <si>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</si>
  <si>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</si>
  <si>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</si>
  <si>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</si>
  <si>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</si>
  <si>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</si>
  <si>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</si>
  <si>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</si>
  <si>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</si>
  <si>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</si>
  <si>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</si>
  <si>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</si>
  <si>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</si>
  <si>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</si>
  <si>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</si>
  <si>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</si>
  <si>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</si>
  <si>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</si>
  <si>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</si>
  <si>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</si>
  <si>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</si>
  <si>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</si>
  <si>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</si>
  <si>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</si>
  <si>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</si>
  <si>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</si>
  <si>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</si>
  <si>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</si>
  <si>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</si>
  <si>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</si>
  <si>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</si>
  <si>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</si>
  <si>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</si>
  <si>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</si>
  <si>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</si>
  <si>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</si>
  <si>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</si>
  <si>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</si>
  <si>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</si>
  <si>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</si>
  <si>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</si>
  <si>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</si>
  <si>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</si>
  <si>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</si>
  <si>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</si>
  <si>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</si>
  <si>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</si>
  <si>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</si>
  <si>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</si>
  <si>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</si>
  <si>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</si>
  <si>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</si>
  <si>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</si>
  <si>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</si>
  <si>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</si>
  <si>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</si>
  <si>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</si>
  <si>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</si>
  <si>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</si>
  <si>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</si>
  <si>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</si>
  <si>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</si>
  <si>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</si>
  <si>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</si>
  <si>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</si>
  <si>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</si>
  <si>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</si>
  <si>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</si>
  <si>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</si>
  <si>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</si>
  <si>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</si>
  <si>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</si>
  <si>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</si>
  <si>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</si>
  <si>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</si>
  <si>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</si>
  <si>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</si>
  <si>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</si>
  <si>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</si>
  <si>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</si>
  <si>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</si>
  <si>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</si>
  <si>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</si>
  <si>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</si>
  <si>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</si>
  <si>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</si>
  <si>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</si>
  <si>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</si>
  <si>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</si>
  <si>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</si>
  <si>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</si>
  <si>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</si>
  <si>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</si>
  <si>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</si>
  <si>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</si>
  <si>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</si>
  <si>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</si>
  <si>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</si>
  <si>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</si>
  <si>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</si>
  <si>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</si>
  <si>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</si>
  <si>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</si>
  <si>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</si>
  <si>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</si>
  <si>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</si>
  <si>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</si>
  <si>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</si>
  <si>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</si>
  <si>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</si>
  <si>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</si>
  <si>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</si>
  <si>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</si>
  <si>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</si>
  <si>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</si>
  <si>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</si>
  <si>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</si>
  <si>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</si>
  <si>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</si>
  <si>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</si>
  <si>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</si>
  <si>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</si>
  <si>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</si>
  <si>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</si>
  <si>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</si>
  <si>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</si>
  <si>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</si>
  <si>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</si>
  <si>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</si>
  <si>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</si>
  <si>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</si>
  <si>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</si>
  <si>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</si>
  <si>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</si>
  <si>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</si>
  <si>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</si>
  <si>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</si>
  <si>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</si>
  <si>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</si>
  <si>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</si>
  <si>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</si>
  <si>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</si>
  <si>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</si>
  <si>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</si>
  <si>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</si>
  <si>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</si>
  <si>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</si>
  <si>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</si>
  <si>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</si>
  <si>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</si>
  <si>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</si>
  <si>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</si>
  <si>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</si>
  <si>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</si>
  <si>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</si>
  <si>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</si>
  <si>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</si>
  <si>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</si>
  <si>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</si>
  <si>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</si>
  <si>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</si>
  <si>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</si>
  <si>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</si>
  <si>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</si>
  <si>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</si>
  <si>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</si>
  <si>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</si>
  <si>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</si>
  <si>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</si>
  <si>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</si>
  <si>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</si>
  <si>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</si>
  <si>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</si>
  <si>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</si>
  <si>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</si>
  <si>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</si>
  <si>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</si>
  <si>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</si>
  <si>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</si>
  <si>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</si>
  <si>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</si>
  <si>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</si>
  <si>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</si>
  <si>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</si>
  <si>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</si>
  <si>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</si>
  <si>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</si>
  <si>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</si>
  <si>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</si>
  <si>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</si>
  <si>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</si>
  <si>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</si>
  <si>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</si>
  <si>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</si>
  <si>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</si>
  <si>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</si>
  <si>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</si>
  <si>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</si>
  <si>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</si>
  <si>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</si>
  <si>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</si>
  <si>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</si>
  <si>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</si>
  <si>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</si>
  <si>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</si>
  <si>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</si>
  <si>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</si>
  <si>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</si>
  <si>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</si>
  <si>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</si>
  <si>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</si>
  <si>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</si>
  <si>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</si>
  <si>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</si>
  <si>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</si>
  <si>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</si>
  <si>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</si>
  <si>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</si>
  <si>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</si>
  <si>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</si>
  <si>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</si>
  <si>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</si>
  <si>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</si>
  <si>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</si>
  <si>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</si>
  <si>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</si>
  <si>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</si>
  <si>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</si>
  <si>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</si>
  <si>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</si>
  <si>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</si>
  <si>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</si>
  <si>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</si>
  <si>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</si>
  <si>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</si>
  <si>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</si>
  <si>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</si>
  <si>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</si>
  <si>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</si>
  <si>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</si>
  <si>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</si>
  <si>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</si>
  <si>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</si>
  <si>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</si>
  <si>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</si>
  <si>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</si>
  <si>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</si>
  <si>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</si>
  <si>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</si>
  <si>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</si>
  <si>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</si>
  <si>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</si>
  <si>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</si>
  <si>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</si>
  <si>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</si>
  <si>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</si>
  <si>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</si>
  <si>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</si>
  <si>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</si>
  <si>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</si>
  <si>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</si>
  <si>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</si>
  <si>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</si>
  <si>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</si>
  <si>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</si>
  <si>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</si>
  <si>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</si>
  <si>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</si>
  <si>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</si>
  <si>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</si>
  <si>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</si>
  <si>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</si>
  <si>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</si>
  <si>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</si>
  <si>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</si>
  <si>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</si>
  <si>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</si>
  <si>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</si>
  <si>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</si>
  <si>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</si>
  <si>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</si>
  <si>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</si>
  <si>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</si>
  <si>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</si>
  <si>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</si>
  <si>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</si>
  <si>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</si>
  <si>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</si>
  <si>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</si>
  <si>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</si>
  <si>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</si>
  <si>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</si>
  <si>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</si>
  <si>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</si>
  <si>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</si>
  <si>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</si>
  <si>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</si>
  <si>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</si>
  <si>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</si>
  <si>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</si>
  <si>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</si>
  <si>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</si>
  <si>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</si>
  <si>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</si>
  <si>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</si>
  <si>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</si>
  <si>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</si>
  <si>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</si>
  <si>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</si>
  <si>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</si>
  <si>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</si>
  <si>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</si>
  <si>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</si>
  <si>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</si>
  <si>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</si>
  <si>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</si>
  <si>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</si>
  <si>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</si>
  <si>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</si>
  <si>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</si>
  <si>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</si>
  <si>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</si>
  <si>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</si>
  <si>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</si>
  <si>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</si>
  <si>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</si>
  <si>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</si>
  <si>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</si>
  <si>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</si>
  <si>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</si>
  <si>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</si>
  <si>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</si>
  <si>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</si>
  <si>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</si>
  <si>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</si>
  <si>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</si>
  <si>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</si>
  <si>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</si>
  <si>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</si>
  <si>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</si>
  <si>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</si>
  <si>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</si>
  <si>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</si>
  <si>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</si>
  <si>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</si>
  <si>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</si>
  <si>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</si>
  <si>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</si>
  <si>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</si>
  <si>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</si>
  <si>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</si>
  <si>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</si>
  <si>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</si>
  <si>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</si>
  <si>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</si>
  <si>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</si>
  <si>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</si>
  <si>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</si>
  <si>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</si>
  <si>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</si>
  <si>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</si>
  <si>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</si>
  <si>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</si>
  <si>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</si>
  <si>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</si>
  <si>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</si>
  <si>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</si>
  <si>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</si>
  <si>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</si>
  <si>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</si>
  <si>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</si>
  <si>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</si>
  <si>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</si>
  <si>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</si>
  <si>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</si>
  <si>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</si>
  <si>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</si>
  <si>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</si>
  <si>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</si>
  <si>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</si>
  <si>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</si>
  <si>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</si>
  <si>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</si>
  <si>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</si>
  <si>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</si>
  <si>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</si>
  <si>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</si>
  <si>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</si>
  <si>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</si>
  <si>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</si>
  <si>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</si>
  <si>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</si>
  <si>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</si>
  <si>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</si>
  <si>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</si>
  <si>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</si>
  <si>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</si>
  <si>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</si>
  <si>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</si>
  <si>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</si>
  <si>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</si>
  <si>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</si>
  <si>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</si>
  <si>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</si>
  <si>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</si>
  <si>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</si>
  <si>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</si>
  <si>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</si>
  <si>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</si>
  <si>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</si>
  <si>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</si>
  <si>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</si>
  <si>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</si>
  <si>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</si>
  <si>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</si>
  <si>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</si>
  <si>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</si>
  <si>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</si>
  <si>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</si>
  <si>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</si>
  <si>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</si>
  <si>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</si>
  <si>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</si>
  <si>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</si>
  <si>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</si>
  <si>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</si>
  <si>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</si>
  <si>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</si>
  <si>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</si>
  <si>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</si>
  <si>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</si>
  <si>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</si>
  <si>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</si>
  <si>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</si>
  <si>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</si>
  <si>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</si>
  <si>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</si>
  <si>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</si>
  <si>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</si>
  <si>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</si>
  <si>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</si>
  <si>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</si>
  <si>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</si>
  <si>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</si>
  <si>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</si>
  <si>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</si>
  <si>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</si>
  <si>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</si>
  <si>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</si>
  <si>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</si>
  <si>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</si>
  <si>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</si>
  <si>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</si>
  <si>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</si>
  <si>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</si>
  <si>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</si>
  <si>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</si>
  <si>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</si>
  <si>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</si>
  <si>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</si>
  <si>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</si>
  <si>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</si>
  <si>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</si>
  <si>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</si>
  <si>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</si>
  <si>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</si>
  <si>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</si>
  <si>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</si>
  <si>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</si>
  <si>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</si>
  <si>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</si>
  <si>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</si>
  <si>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</si>
  <si>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</si>
  <si>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</si>
  <si>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</si>
  <si>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</si>
  <si>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</si>
  <si>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</si>
  <si>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</si>
  <si>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</si>
  <si>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</si>
  <si>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</si>
  <si>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</si>
  <si>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</si>
  <si>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</si>
  <si>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</si>
  <si>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</si>
  <si>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</si>
  <si>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</si>
  <si>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</si>
  <si>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</si>
  <si>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</si>
  <si>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</si>
  <si>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</si>
  <si>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</si>
  <si>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</si>
  <si>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</si>
  <si>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</si>
  <si>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</si>
  <si>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</si>
  <si>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</si>
  <si>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</si>
  <si>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</si>
  <si>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</si>
  <si>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</si>
  <si>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</si>
  <si>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</si>
  <si>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</si>
  <si>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</si>
  <si>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</si>
  <si>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</si>
  <si>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</si>
  <si>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</si>
  <si>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</si>
  <si>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</si>
  <si>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</si>
  <si>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</si>
  <si>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</si>
  <si>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</si>
  <si>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</si>
  <si>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</si>
  <si>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</si>
  <si>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</si>
  <si>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</si>
  <si>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</si>
  <si>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</si>
  <si>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</si>
  <si>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</si>
  <si>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</si>
  <si>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</si>
  <si>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</si>
  <si>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</si>
  <si>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</si>
  <si>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</si>
  <si>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</si>
  <si>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</si>
  <si>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</si>
  <si>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</si>
  <si>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</si>
  <si>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</si>
  <si>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</si>
  <si>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</si>
  <si>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</si>
  <si>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</si>
  <si>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</si>
  <si>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</si>
  <si>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</si>
  <si>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</si>
  <si>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</si>
  <si>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</si>
  <si>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</si>
  <si>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</si>
  <si>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</si>
  <si>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</si>
  <si>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</si>
  <si>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</si>
  <si>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</si>
  <si>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</si>
  <si>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</si>
  <si>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</si>
  <si>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</si>
  <si>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</si>
  <si>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</si>
  <si>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</si>
  <si>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</si>
  <si>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</si>
  <si>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</si>
  <si>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</si>
  <si>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</si>
  <si>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</si>
  <si>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</si>
  <si>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</si>
  <si>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</si>
  <si>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</si>
  <si>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</si>
  <si>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</si>
  <si>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</si>
  <si>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</si>
  <si>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</si>
  <si>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</si>
  <si>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</si>
  <si>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</si>
  <si>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</si>
  <si>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</si>
  <si>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</si>
  <si>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</si>
  <si>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</si>
  <si>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</si>
  <si>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</si>
  <si>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</si>
  <si>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</si>
  <si>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</si>
  <si>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</si>
  <si>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</si>
  <si>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</si>
  <si>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</si>
  <si>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</si>
  <si>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</si>
  <si>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</si>
  <si>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</si>
  <si>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</si>
  <si>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</si>
  <si>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</si>
  <si>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</si>
  <si>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</si>
  <si>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</si>
  <si>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</si>
  <si>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</si>
  <si>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</si>
  <si>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</si>
  <si>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</si>
  <si>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</si>
  <si>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</si>
  <si>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</si>
  <si>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</si>
  <si>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</si>
  <si>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</si>
  <si>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</si>
  <si>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</si>
  <si>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</si>
  <si>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</si>
  <si>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</si>
  <si>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</si>
  <si>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</si>
  <si>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</si>
  <si>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</si>
  <si>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</si>
  <si>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</si>
  <si>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</si>
  <si>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</si>
  <si>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</si>
  <si>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</si>
  <si>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</si>
  <si>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</si>
  <si>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</si>
  <si>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</si>
  <si>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</si>
  <si>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</si>
  <si>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</si>
  <si>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</si>
  <si>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</si>
  <si>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</si>
  <si>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</si>
  <si>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</si>
  <si>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</si>
  <si>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</si>
  <si>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</si>
  <si>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</si>
  <si>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</si>
  <si>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</si>
  <si>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</si>
  <si>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</si>
  <si>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</si>
  <si>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</si>
  <si>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</si>
  <si>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</si>
  <si>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</si>
  <si>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</si>
  <si>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</si>
  <si>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</si>
  <si>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</si>
  <si>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</si>
  <si>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</si>
  <si>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</si>
  <si>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</si>
  <si>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</si>
  <si>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</si>
  <si>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</si>
  <si>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</si>
  <si>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</si>
  <si>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</si>
  <si>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</si>
  <si>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</si>
  <si>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</si>
  <si>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</si>
  <si>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</si>
  <si>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</si>
  <si>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</si>
  <si>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</si>
  <si>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</si>
  <si>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</si>
  <si>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</si>
  <si>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</si>
  <si>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</si>
  <si>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</si>
  <si>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</si>
  <si>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</si>
  <si>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</si>
  <si>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</si>
  <si>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</si>
  <si>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</si>
  <si>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</si>
  <si>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</si>
  <si>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</si>
  <si>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</si>
  <si>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</si>
  <si>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</si>
  <si>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</si>
  <si>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</si>
  <si>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</si>
  <si>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</si>
  <si>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</si>
  <si>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</si>
  <si>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</si>
  <si>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</si>
  <si>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</si>
  <si>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</si>
  <si>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</si>
  <si>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</si>
  <si>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</si>
  <si>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</si>
  <si>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</si>
  <si>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</si>
  <si>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</si>
  <si>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</si>
  <si>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</si>
  <si>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</si>
  <si>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</si>
  <si>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</si>
  <si>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</si>
  <si>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</si>
  <si>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</si>
  <si>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</si>
  <si>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</si>
  <si>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</si>
  <si>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</si>
  <si>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</si>
  <si>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</si>
  <si>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</si>
  <si>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</si>
  <si>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</si>
  <si>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</si>
  <si>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</si>
  <si>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</si>
  <si>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</si>
  <si>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</si>
  <si>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</si>
  <si>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</si>
  <si>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</si>
  <si>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</si>
  <si>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</si>
  <si>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</si>
  <si>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</si>
  <si>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</si>
  <si>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</si>
  <si>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</si>
  <si>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</si>
  <si>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</si>
  <si>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</si>
  <si>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</si>
  <si>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</si>
  <si>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</si>
  <si>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</si>
  <si>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</si>
  <si>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</si>
  <si>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</si>
  <si>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</si>
  <si>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</si>
  <si>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</si>
  <si>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</si>
  <si>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</si>
  <si>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</si>
  <si>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</si>
  <si>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</si>
  <si>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</si>
  <si>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</si>
  <si>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</si>
  <si>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</si>
  <si>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</si>
  <si>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</si>
  <si>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</si>
  <si>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</si>
  <si>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</si>
  <si>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</si>
  <si>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</si>
  <si>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</si>
  <si>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</si>
  <si>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</si>
  <si>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</si>
  <si>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</si>
  <si>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</si>
  <si>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</si>
  <si>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</si>
  <si>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</si>
  <si>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</si>
  <si>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</si>
  <si>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</si>
  <si>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</si>
  <si>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</si>
  <si>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</si>
  <si>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</si>
  <si>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</si>
  <si>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</si>
  <si>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</si>
  <si>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</si>
  <si>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</si>
  <si>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</si>
  <si>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</si>
  <si>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</si>
  <si>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</si>
  <si>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</si>
  <si>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</si>
  <si>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</si>
  <si>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</si>
  <si>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</si>
  <si>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</si>
  <si>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</si>
  <si>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</si>
  <si>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</si>
  <si>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</si>
  <si>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</si>
  <si>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</si>
  <si>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</si>
  <si>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</si>
  <si>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</si>
  <si>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</si>
  <si>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</si>
  <si>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</si>
  <si>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</si>
  <si>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</si>
  <si>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</si>
  <si>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</si>
  <si>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</si>
  <si>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</si>
  <si>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</si>
  <si>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</si>
  <si>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</si>
  <si>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</si>
  <si>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</si>
  <si>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</si>
  <si>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</si>
  <si>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</si>
  <si>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</si>
  <si>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</si>
  <si>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</si>
  <si>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</si>
  <si>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</si>
  <si>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</si>
  <si>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</si>
  <si>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</si>
  <si>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</si>
  <si>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</si>
  <si>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</si>
  <si>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</si>
  <si>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</si>
  <si>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</si>
  <si>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</si>
  <si>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</si>
  <si>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</si>
  <si>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</si>
  <si>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</si>
  <si>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</si>
  <si>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</si>
  <si>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</si>
  <si>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</si>
  <si>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</si>
  <si>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</si>
  <si>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</si>
  <si>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</si>
  <si>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</si>
  <si>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</si>
  <si>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</si>
  <si>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</si>
  <si>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</si>
  <si>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</si>
  <si>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</si>
  <si>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</si>
  <si>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</si>
  <si>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</si>
  <si>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</si>
  <si>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</si>
  <si>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</si>
  <si>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</si>
  <si>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</si>
  <si>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</si>
  <si>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</si>
  <si>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</si>
  <si>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</si>
  <si>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</si>
  <si>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</si>
  <si>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</si>
  <si>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</si>
  <si>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</si>
  <si>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</si>
  <si>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</si>
  <si>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</si>
  <si>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</si>
  <si>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</si>
  <si>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</si>
  <si>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</si>
  <si>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</si>
  <si>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</si>
  <si>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</si>
  <si>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</si>
  <si>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</si>
  <si>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</si>
  <si>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</si>
  <si>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</si>
  <si>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</si>
  <si>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</si>
  <si>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</si>
  <si>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</si>
  <si>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</si>
  <si>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</si>
  <si>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</si>
  <si>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</si>
  <si>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</si>
  <si>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</si>
  <si>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</si>
  <si>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</si>
  <si>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</si>
  <si>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</si>
  <si>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</si>
  <si>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</si>
  <si>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</si>
  <si>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</si>
  <si>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</si>
  <si>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</si>
  <si>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</si>
  <si>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</si>
  <si>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</si>
  <si>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</si>
  <si>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</si>
  <si>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</si>
  <si>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</si>
  <si>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</si>
  <si>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</si>
  <si>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</si>
  <si>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</si>
  <si>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</si>
  <si>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</si>
  <si>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</si>
  <si>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</si>
  <si>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</si>
  <si>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</si>
  <si>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</si>
  <si>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</si>
  <si>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</si>
  <si>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</si>
  <si>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</si>
  <si>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</si>
  <si>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</si>
  <si>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</si>
  <si>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</si>
  <si>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</si>
  <si>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</si>
  <si>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</si>
  <si>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</si>
  <si>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</si>
  <si>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</si>
  <si>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</si>
  <si>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</si>
  <si>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</si>
  <si>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</si>
  <si>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</si>
  <si>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</si>
  <si>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</si>
  <si>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</si>
  <si>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</si>
  <si>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</si>
  <si>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</si>
  <si>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</si>
  <si>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</si>
  <si>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</si>
  <si>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</si>
  <si>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</si>
  <si>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</si>
  <si>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</si>
  <si>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</si>
  <si>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</si>
  <si>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</si>
  <si>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</si>
  <si>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</si>
  <si>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</si>
  <si>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</si>
  <si>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</si>
  <si>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</si>
  <si>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</si>
  <si>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</si>
  <si>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</si>
  <si>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</si>
  <si>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</si>
  <si>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</si>
  <si>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</si>
  <si>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</si>
  <si>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</si>
  <si>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</si>
  <si>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</si>
  <si>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</si>
  <si>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</si>
  <si>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</si>
  <si>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</si>
  <si>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</si>
  <si>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</si>
  <si>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</si>
  <si>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</si>
  <si>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</si>
  <si>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</si>
  <si>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</si>
  <si>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</si>
  <si>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</si>
  <si>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</si>
  <si>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</si>
  <si>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</si>
  <si>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</si>
  <si>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</si>
  <si>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</si>
  <si>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</si>
  <si>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</si>
  <si>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</si>
  <si>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</si>
  <si>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</si>
  <si>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</si>
  <si>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</si>
  <si>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</si>
  <si>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</si>
  <si>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</si>
  <si>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</si>
  <si>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</si>
  <si>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</si>
  <si>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</si>
  <si>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</si>
  <si>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</si>
  <si>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</si>
  <si>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</si>
  <si>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</si>
  <si>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</si>
  <si>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</si>
  <si>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</si>
  <si>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</si>
  <si>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</si>
  <si>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</si>
  <si>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</si>
  <si>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</si>
  <si>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</si>
  <si>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</si>
  <si>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</si>
  <si>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</si>
  <si>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</si>
  <si>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</si>
  <si>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</si>
  <si>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</si>
  <si>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</si>
  <si>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</si>
  <si>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</si>
  <si>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</si>
  <si>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</si>
  <si>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</si>
  <si>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</si>
  <si>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</si>
  <si>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</si>
  <si>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</si>
  <si>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</si>
  <si>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</si>
  <si>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</si>
  <si>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</si>
  <si>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</si>
  <si>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</si>
  <si>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</si>
  <si>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</si>
  <si>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</si>
  <si>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</si>
  <si>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</si>
  <si>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</si>
  <si>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</si>
  <si>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</si>
  <si>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</si>
  <si>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</si>
  <si>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</si>
  <si>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</si>
  <si>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</si>
  <si>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</si>
  <si>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</si>
  <si>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</si>
  <si>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</si>
  <si>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</si>
  <si>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</si>
  <si>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</si>
  <si>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</si>
  <si>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</si>
  <si>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</si>
  <si>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</si>
  <si>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</si>
  <si>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</si>
  <si>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</si>
  <si>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</si>
  <si>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</si>
  <si>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</si>
  <si>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</si>
  <si>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</si>
  <si>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</si>
  <si>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</si>
  <si>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</si>
  <si>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</si>
  <si>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</si>
  <si>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</si>
  <si>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</si>
  <si>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</si>
  <si>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</si>
  <si>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</si>
  <si>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</si>
  <si>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</si>
  <si>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</si>
  <si>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</si>
  <si>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</si>
  <si>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</si>
  <si>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</si>
  <si>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</si>
  <si>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</si>
  <si>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</si>
  <si>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</si>
  <si>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</si>
  <si>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</si>
  <si>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</si>
  <si>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</si>
  <si>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</si>
  <si>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</si>
  <si>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</si>
  <si>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</si>
  <si>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</si>
  <si>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</si>
  <si>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</si>
  <si>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</si>
  <si>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</si>
  <si>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</si>
  <si>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</si>
  <si>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</si>
  <si>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</si>
  <si>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</si>
  <si>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</si>
  <si>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</si>
  <si>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</si>
  <si>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</si>
  <si>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</si>
  <si>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</si>
  <si>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</si>
  <si>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</si>
  <si>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</si>
  <si>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</si>
  <si>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</si>
  <si>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</si>
  <si>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</si>
  <si>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</si>
  <si>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</si>
  <si>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</si>
  <si>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</si>
  <si>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</si>
  <si>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</si>
  <si>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</si>
  <si>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</si>
  <si>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</si>
  <si>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</si>
  <si>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</si>
  <si>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</si>
  <si>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</si>
  <si>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</si>
  <si>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</si>
  <si>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</si>
  <si>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</si>
  <si>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</si>
  <si>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</si>
  <si>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</si>
  <si>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</si>
  <si>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</si>
  <si>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</si>
  <si>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</si>
  <si>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</si>
  <si>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</si>
  <si>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</si>
  <si>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</si>
  <si>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</si>
  <si>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</si>
  <si>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</si>
  <si>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</si>
  <si>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</si>
  <si>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</si>
  <si>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</si>
  <si>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</si>
  <si>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</si>
  <si>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</si>
  <si>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</si>
  <si>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</si>
  <si>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</si>
  <si>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</si>
  <si>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</si>
  <si>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</si>
  <si>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</si>
  <si>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</si>
  <si>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</si>
  <si>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</si>
  <si>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</si>
  <si>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</si>
  <si>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</si>
  <si>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</si>
  <si>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</si>
  <si>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</si>
  <si>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</si>
  <si>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</si>
  <si>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</si>
  <si>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</si>
  <si>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</si>
  <si>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</si>
  <si>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</si>
  <si>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</si>
  <si>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</si>
  <si>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</si>
  <si>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</si>
  <si>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</si>
  <si>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</si>
  <si>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</si>
  <si>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</si>
  <si>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</si>
  <si>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</si>
  <si>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</si>
  <si>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</si>
  <si>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</si>
  <si>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</si>
  <si>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</si>
  <si>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</si>
  <si>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</si>
  <si>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</si>
  <si>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</si>
  <si>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</si>
  <si>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</si>
  <si>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</si>
  <si>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</si>
  <si>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</si>
  <si>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</si>
  <si>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</si>
  <si>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</si>
  <si>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</si>
  <si>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</si>
  <si>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</si>
  <si>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</si>
  <si>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</si>
  <si>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</si>
  <si>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</si>
  <si>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</si>
  <si>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</si>
  <si>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</si>
  <si>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</si>
  <si>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</si>
  <si>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</si>
  <si>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</si>
  <si>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</si>
  <si>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</si>
  <si>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</si>
  <si>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</si>
  <si>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</si>
  <si>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</si>
  <si>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</si>
  <si>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</si>
  <si>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</si>
  <si>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</si>
  <si>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</si>
  <si>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</si>
  <si>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</si>
  <si>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</si>
  <si>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</si>
  <si>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</si>
  <si>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</si>
  <si>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</si>
  <si>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</si>
  <si>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</si>
  <si>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</si>
  <si>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</si>
  <si>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</si>
  <si>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</si>
  <si>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</si>
  <si>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</si>
  <si>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</si>
  <si>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</si>
  <si>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</si>
  <si>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</si>
  <si>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</si>
  <si>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</si>
  <si>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</si>
  <si>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</si>
  <si>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</si>
  <si>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</si>
  <si>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</si>
  <si>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</si>
  <si>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</si>
  <si>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</si>
  <si>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</si>
  <si>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</si>
  <si>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</si>
  <si>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</si>
  <si>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</si>
  <si>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</si>
  <si>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</si>
  <si>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</si>
  <si>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</si>
  <si>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</si>
  <si>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</si>
  <si>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</si>
  <si>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</si>
  <si>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</si>
  <si>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</si>
  <si>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</si>
  <si>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</si>
  <si>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</si>
  <si>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</si>
  <si>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</si>
  <si>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</si>
  <si>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</si>
  <si>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</si>
  <si>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</si>
  <si>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</si>
  <si>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</si>
  <si>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</si>
  <si>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</si>
  <si>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</si>
  <si>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</si>
  <si>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</si>
  <si>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</si>
  <si>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</si>
  <si>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</si>
  <si>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</si>
  <si>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</si>
  <si>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</si>
  <si>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</si>
  <si>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</si>
  <si>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</si>
  <si>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</si>
  <si>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</si>
  <si>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</si>
  <si>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</si>
  <si>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</si>
  <si>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</si>
  <si>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</si>
  <si>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</si>
  <si>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</si>
  <si>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</si>
  <si>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</si>
  <si>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</si>
  <si>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</si>
  <si>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</si>
  <si>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</si>
  <si>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</si>
  <si>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</si>
  <si>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</si>
  <si>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</si>
  <si>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</si>
  <si>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</si>
  <si>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</si>
  <si>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</si>
  <si>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</si>
  <si>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</si>
  <si>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</si>
  <si>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</si>
  <si>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</si>
  <si>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</si>
  <si>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</si>
  <si>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</si>
  <si>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</si>
  <si>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</si>
  <si>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</si>
  <si>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</si>
  <si>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</si>
  <si>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</si>
  <si>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</si>
  <si>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</si>
  <si>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</si>
  <si>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</si>
  <si>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</si>
  <si>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</si>
  <si>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</si>
  <si>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</si>
  <si>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</si>
  <si>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</si>
  <si>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</si>
  <si>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</si>
  <si>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</si>
  <si>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</si>
  <si>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</si>
  <si>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</si>
  <si>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</si>
  <si>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</si>
  <si>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</si>
  <si>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</si>
  <si>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</si>
  <si>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</si>
  <si>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</si>
  <si>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</si>
  <si>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</si>
  <si>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</si>
  <si>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</si>
  <si>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</si>
  <si>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</si>
  <si>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</si>
  <si>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</si>
  <si>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</si>
  <si>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</si>
  <si>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</si>
  <si>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</si>
  <si>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</si>
  <si>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</si>
  <si>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</si>
  <si>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</si>
  <si>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</si>
  <si>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</si>
  <si>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</si>
  <si>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</si>
  <si>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</si>
  <si>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</si>
  <si>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</si>
  <si>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</si>
  <si>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</si>
  <si>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</si>
  <si>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</si>
  <si>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</si>
  <si>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</si>
  <si>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</si>
  <si>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</si>
  <si>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</si>
  <si>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</si>
  <si>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</si>
  <si>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</si>
  <si>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</si>
  <si>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</si>
  <si>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</si>
  <si>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</si>
  <si>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</si>
  <si>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</si>
  <si>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</si>
  <si>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</si>
  <si>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</si>
  <si>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</si>
  <si>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</si>
  <si>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</si>
  <si>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</si>
  <si>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</si>
  <si>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</si>
  <si>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</si>
  <si>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</si>
  <si>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</si>
  <si>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</si>
  <si>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</si>
  <si>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</si>
  <si>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</si>
  <si>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</si>
  <si>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</si>
  <si>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</si>
  <si>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</si>
  <si>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</si>
  <si>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</si>
  <si>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</si>
  <si>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</si>
  <si>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</si>
  <si>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</si>
  <si>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</si>
  <si>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</si>
  <si>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</si>
  <si>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</si>
  <si>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</si>
  <si>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</si>
  <si>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</si>
  <si>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</si>
  <si>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</si>
  <si>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</si>
  <si>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</si>
  <si>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</si>
  <si>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</si>
  <si>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</si>
  <si>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</si>
  <si>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</si>
  <si>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</si>
  <si>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</si>
  <si>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</si>
  <si>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</si>
  <si>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</si>
  <si>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</si>
  <si>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</si>
  <si>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</si>
  <si>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</si>
  <si>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</si>
  <si>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</si>
  <si>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</si>
  <si>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</si>
  <si>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</si>
  <si>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</si>
  <si>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</si>
  <si>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</si>
  <si>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</si>
  <si>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</si>
  <si>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</si>
  <si>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</si>
  <si>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</si>
  <si>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</si>
  <si>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</si>
  <si>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</si>
  <si>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</si>
  <si>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</si>
  <si>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</si>
  <si>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</si>
  <si>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</si>
  <si>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</si>
  <si>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</si>
  <si>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</si>
  <si>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</si>
  <si>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</si>
  <si>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</si>
  <si>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</si>
  <si>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</si>
  <si>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</si>
  <si>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</si>
  <si>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</si>
  <si>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</si>
  <si>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</si>
  <si>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</si>
  <si>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</si>
  <si>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</si>
  <si>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</si>
  <si>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</si>
  <si>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</si>
  <si>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</si>
  <si>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</si>
  <si>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</si>
  <si>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</si>
  <si>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</si>
  <si>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</si>
  <si>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</si>
  <si>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</si>
  <si>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</si>
  <si>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</si>
  <si>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</si>
  <si>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</si>
  <si>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</si>
  <si>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</si>
  <si>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</si>
  <si>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</si>
  <si>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</si>
  <si>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</si>
  <si>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</si>
  <si>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</si>
  <si>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</si>
  <si>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</si>
  <si>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</si>
  <si>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</si>
  <si>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</si>
  <si>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</si>
  <si>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</si>
  <si>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</si>
  <si>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</si>
  <si>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</si>
  <si>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</si>
  <si>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</si>
  <si>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</si>
  <si>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</si>
  <si>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</si>
  <si>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</si>
  <si>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</si>
  <si>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</si>
  <si>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</si>
  <si>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</si>
  <si>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</si>
  <si>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</si>
  <si>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</si>
  <si>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</si>
  <si>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</si>
  <si>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</si>
  <si>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</si>
  <si>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</si>
  <si>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</si>
  <si>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</si>
  <si>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</si>
  <si>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</si>
  <si>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</si>
  <si>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</si>
  <si>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</si>
  <si>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</si>
  <si>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</si>
  <si>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</si>
  <si>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</si>
  <si>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</si>
  <si>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</si>
  <si>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</si>
  <si>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</si>
  <si>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</si>
  <si>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</si>
  <si>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</si>
  <si>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</si>
  <si>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</si>
  <si>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</si>
  <si>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</si>
  <si>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</si>
  <si>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</si>
  <si>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</si>
  <si>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</si>
  <si>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</si>
  <si>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</si>
  <si>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</si>
  <si>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</si>
  <si>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</si>
  <si>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</si>
  <si>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</si>
  <si>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</si>
  <si>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</si>
  <si>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</si>
  <si>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</si>
  <si>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</si>
  <si>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</si>
  <si>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</si>
  <si>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</si>
  <si>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</si>
  <si>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</si>
  <si>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</si>
  <si>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</si>
  <si>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</si>
  <si>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</si>
  <si>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</si>
  <si>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</si>
  <si>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</si>
  <si>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</si>
  <si>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</si>
  <si>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</si>
  <si>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</si>
  <si>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</si>
  <si>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</si>
  <si>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</si>
  <si>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</si>
  <si>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</si>
  <si>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</si>
  <si>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</si>
  <si>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</si>
  <si>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</si>
  <si>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</si>
  <si>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</si>
  <si>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</si>
  <si>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</si>
  <si>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</si>
  <si>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</si>
  <si>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</si>
  <si>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</si>
  <si>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</si>
  <si>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</si>
  <si>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</si>
  <si>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</si>
  <si>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</si>
  <si>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</si>
  <si>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</si>
  <si>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</si>
  <si>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</si>
  <si>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</si>
  <si>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</si>
  <si>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</si>
  <si>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</si>
  <si>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</si>
  <si>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</si>
  <si>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</si>
  <si>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</si>
  <si>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</si>
  <si>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</si>
  <si>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</si>
  <si>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</si>
  <si>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</si>
  <si>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</si>
  <si>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</si>
  <si>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</si>
  <si>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</si>
  <si>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</si>
  <si>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</si>
  <si>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</si>
  <si>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</si>
  <si>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</si>
  <si>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</si>
  <si>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</si>
  <si>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</si>
  <si>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</si>
  <si>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</si>
  <si>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</si>
  <si>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</si>
  <si>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</si>
  <si>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</si>
  <si>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</si>
  <si>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</si>
  <si>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</si>
  <si>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</si>
  <si>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</si>
  <si>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</si>
  <si>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</si>
  <si>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</si>
  <si>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</si>
  <si>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</si>
  <si>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</si>
  <si>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</si>
  <si>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</si>
  <si>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</si>
  <si>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</si>
  <si>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</si>
  <si>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</si>
  <si>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</si>
  <si>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</si>
  <si>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</si>
  <si>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</si>
  <si>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</si>
  <si>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</si>
  <si>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</si>
  <si>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</si>
  <si>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</si>
  <si>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</si>
  <si>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</si>
  <si>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</si>
  <si>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</si>
  <si>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</si>
  <si>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</si>
  <si>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</si>
  <si>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</si>
  <si>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</si>
  <si>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</si>
  <si>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</si>
  <si>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</si>
  <si>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</si>
  <si>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</si>
  <si>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</si>
  <si>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</si>
  <si>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</si>
  <si>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</si>
  <si>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</si>
  <si>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</si>
  <si>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</si>
  <si>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</si>
  <si>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</si>
  <si>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</si>
  <si>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</si>
  <si>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</si>
  <si>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</si>
  <si>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</si>
  <si>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</si>
  <si>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</si>
  <si>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</si>
  <si>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</si>
  <si>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</si>
  <si>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</si>
  <si>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</si>
  <si>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</si>
  <si>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</si>
  <si>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</si>
  <si>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</si>
  <si>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</si>
  <si>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</si>
  <si>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</si>
  <si>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</si>
  <si>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</si>
  <si>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</si>
  <si>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</si>
  <si>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</si>
  <si>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</si>
  <si>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</si>
  <si>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</si>
  <si>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</si>
  <si>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</si>
  <si>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</si>
  <si>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</si>
  <si>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</si>
  <si>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</si>
  <si>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</si>
  <si>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</si>
  <si>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</si>
  <si>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</si>
  <si>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</si>
  <si>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</si>
  <si>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</si>
  <si>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</si>
  <si>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</si>
  <si>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</si>
  <si>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</si>
  <si>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</si>
  <si>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</si>
  <si>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</si>
  <si>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</si>
  <si>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</si>
  <si>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</si>
  <si>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</si>
  <si>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</si>
  <si>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</si>
  <si>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</si>
  <si>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</si>
  <si>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</si>
  <si>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</si>
  <si>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</si>
  <si>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</si>
  <si>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</si>
  <si>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</si>
  <si>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</si>
  <si>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</si>
  <si>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</si>
  <si>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</si>
  <si>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</si>
  <si>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</si>
  <si>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</si>
  <si>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</si>
  <si>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</si>
  <si>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</si>
  <si>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</si>
  <si>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</si>
  <si>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</si>
  <si>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</si>
  <si>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</si>
  <si>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</si>
  <si>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</si>
  <si>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</si>
  <si>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</si>
  <si>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</si>
  <si>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</si>
  <si>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</si>
  <si>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</si>
  <si>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</si>
  <si>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</si>
  <si>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</si>
  <si>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</si>
  <si>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</si>
  <si>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</si>
  <si>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</si>
  <si>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</si>
  <si>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</si>
  <si>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</si>
  <si>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</si>
  <si>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</si>
  <si>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</si>
  <si>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</si>
  <si>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</si>
  <si>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</si>
  <si>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</si>
  <si>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</si>
  <si>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</si>
  <si>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</si>
  <si>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</si>
  <si>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</si>
  <si>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</si>
  <si>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</si>
  <si>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</si>
  <si>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</si>
  <si>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</si>
  <si>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</si>
  <si>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</si>
  <si>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</si>
  <si>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</si>
  <si>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</si>
  <si>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</si>
  <si>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</si>
  <si>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</si>
  <si>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</si>
  <si>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</si>
  <si>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</si>
  <si>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</si>
  <si>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</si>
  <si>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</si>
  <si>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</si>
  <si>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</si>
  <si>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</si>
  <si>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</si>
  <si>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</si>
  <si>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</si>
  <si>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</si>
  <si>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</si>
  <si>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</si>
  <si>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</si>
  <si>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</si>
  <si>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</si>
  <si>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</si>
  <si>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</si>
  <si>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</si>
  <si>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</si>
  <si>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</si>
  <si>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</si>
  <si>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</si>
  <si>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</si>
  <si>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</si>
  <si>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</si>
  <si>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</si>
  <si>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</si>
  <si>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</si>
  <si>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</si>
  <si>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</si>
  <si>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</si>
  <si>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</si>
  <si>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</si>
  <si>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</si>
  <si>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</si>
  <si>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</si>
  <si>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</si>
  <si>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</si>
  <si>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</si>
  <si>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</si>
  <si>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</si>
  <si>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</si>
  <si>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</si>
  <si>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</si>
  <si>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</si>
  <si>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</si>
  <si>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</si>
  <si>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</si>
  <si>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</si>
  <si>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</si>
  <si>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</si>
  <si>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</si>
  <si>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</si>
  <si>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</si>
  <si>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</si>
  <si>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</si>
  <si>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</si>
  <si>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</si>
  <si>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</si>
  <si>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</si>
  <si>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</si>
  <si>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</si>
  <si>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</si>
  <si>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</si>
  <si>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</si>
  <si>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</si>
  <si>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</si>
  <si>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</si>
  <si>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</si>
  <si>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</si>
  <si>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</si>
  <si>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</si>
  <si>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</si>
  <si>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</si>
  <si>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</si>
  <si>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</si>
  <si>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</si>
  <si>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</si>
  <si>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</si>
  <si>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</si>
  <si>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</si>
  <si>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</si>
  <si>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</si>
  <si>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</si>
  <si>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</si>
  <si>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</si>
  <si>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</si>
  <si>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</si>
  <si>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</si>
  <si>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</si>
  <si>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</si>
  <si>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</si>
  <si>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</si>
  <si>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</si>
  <si>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</si>
  <si>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</si>
  <si>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</si>
  <si>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</si>
  <si>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</si>
  <si>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</si>
  <si>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</si>
  <si>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</si>
  <si>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</si>
  <si>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</si>
  <si>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</si>
  <si>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</si>
  <si>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</si>
  <si>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</si>
  <si>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</si>
  <si>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</si>
  <si>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</si>
  <si>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</si>
  <si>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</si>
  <si>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</si>
  <si>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</si>
  <si>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</si>
  <si>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</si>
  <si>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</si>
  <si>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</si>
  <si>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</si>
  <si>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</si>
  <si>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</si>
  <si>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</si>
  <si>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</si>
  <si>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</si>
  <si>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</si>
  <si>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</si>
  <si>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</si>
  <si>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</si>
  <si>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</si>
  <si>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</si>
  <si>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</si>
  <si>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</si>
  <si>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</si>
  <si>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</si>
  <si>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</si>
  <si>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</si>
  <si>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</si>
  <si>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</si>
  <si>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</si>
  <si>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</si>
  <si>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</si>
  <si>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</si>
  <si>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</si>
  <si>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</si>
  <si>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</si>
  <si>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</si>
  <si>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</si>
  <si>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</si>
  <si>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</si>
  <si>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</si>
  <si>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</si>
  <si>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</si>
  <si>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</si>
  <si>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</si>
  <si>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</si>
  <si>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</si>
  <si>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</si>
  <si>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</si>
  <si>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</si>
  <si>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</si>
  <si>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</si>
  <si>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</si>
  <si>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</si>
  <si>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</si>
  <si>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</si>
  <si>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</si>
  <si>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</si>
  <si>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</si>
  <si>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</si>
  <si>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</si>
  <si>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</si>
  <si>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</si>
  <si>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</si>
  <si>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</si>
  <si>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</si>
  <si>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</si>
  <si>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</si>
  <si>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</si>
  <si>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</si>
  <si>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</si>
  <si>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</si>
  <si>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</si>
  <si>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</si>
  <si>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</si>
  <si>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</si>
  <si>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</si>
  <si>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</si>
  <si>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</si>
  <si>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</si>
  <si>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</si>
  <si>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</si>
  <si>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</si>
  <si>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</si>
  <si>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</si>
  <si>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</si>
  <si>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</si>
  <si>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</si>
  <si>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</si>
  <si>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</si>
  <si>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</si>
  <si>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</si>
  <si>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</si>
  <si>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</si>
  <si>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</si>
  <si>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</si>
  <si>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</si>
  <si>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</si>
  <si>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</si>
  <si>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</si>
  <si>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</si>
  <si>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</si>
  <si>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</si>
  <si>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</si>
  <si>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</si>
  <si>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</si>
  <si>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</si>
  <si>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</si>
  <si>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</si>
  <si>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</si>
  <si>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</si>
  <si>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</si>
  <si>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</si>
  <si>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</si>
  <si>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</si>
  <si>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</si>
  <si>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</si>
  <si>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</si>
  <si>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</si>
  <si>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</si>
  <si>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</si>
  <si>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</si>
  <si>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</si>
  <si>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</si>
  <si>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</si>
  <si>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</si>
  <si>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</si>
  <si>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</si>
  <si>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</si>
  <si>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</si>
  <si>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</si>
  <si>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</si>
  <si>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</si>
  <si>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</si>
  <si>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</si>
  <si>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</si>
  <si>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</si>
  <si>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</si>
  <si>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</si>
  <si>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</si>
  <si>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</si>
  <si>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</si>
  <si>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</si>
  <si>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</si>
  <si>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</si>
  <si>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</si>
  <si>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</si>
  <si>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</si>
  <si>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</si>
  <si>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</si>
  <si>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</si>
  <si>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</si>
  <si>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</si>
  <si>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</si>
  <si>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</si>
  <si>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</si>
  <si>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</si>
  <si>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</si>
  <si>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</si>
  <si>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</si>
  <si>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</si>
  <si>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</si>
  <si>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</si>
  <si>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</si>
  <si>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</si>
  <si>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</si>
  <si>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</si>
  <si>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</si>
  <si>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</si>
  <si>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</si>
  <si>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</si>
  <si>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</si>
  <si>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</si>
  <si>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</si>
  <si>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</si>
  <si>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</si>
  <si>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</si>
  <si>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</si>
  <si>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</si>
  <si>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</si>
  <si>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</si>
  <si>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</si>
  <si>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</si>
  <si>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</si>
  <si>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</si>
  <si>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</si>
  <si>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</si>
  <si>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</si>
  <si>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</si>
  <si>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</si>
  <si>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</si>
  <si>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</si>
  <si>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</si>
  <si>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</si>
  <si>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</si>
  <si>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</si>
  <si>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</si>
  <si>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</si>
  <si>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</si>
  <si>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</si>
  <si>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</si>
  <si>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</si>
  <si>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</si>
  <si>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</si>
  <si>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</si>
  <si>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</si>
  <si>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</si>
  <si>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</si>
  <si>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</si>
  <si>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</si>
  <si>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</si>
  <si>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</si>
  <si>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</si>
  <si>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</si>
  <si>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</si>
  <si>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</si>
  <si>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</si>
  <si>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</si>
  <si>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</si>
  <si>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</si>
  <si>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</si>
  <si>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</si>
  <si>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</si>
  <si>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</si>
  <si>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</si>
  <si>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</si>
  <si>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</si>
  <si>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</si>
  <si>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</si>
  <si>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</si>
  <si>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</si>
  <si>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</si>
  <si>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</si>
  <si>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</si>
  <si>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</si>
  <si>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</si>
  <si>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</si>
  <si>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</si>
  <si>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</si>
  <si>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</si>
  <si>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</si>
  <si>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</si>
  <si>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</si>
  <si>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</si>
  <si>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</si>
  <si>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</si>
  <si>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</si>
  <si>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</si>
  <si>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</si>
  <si>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</si>
  <si>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</si>
  <si>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</si>
  <si>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</si>
  <si>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</si>
  <si>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</si>
  <si>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</si>
  <si>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</si>
  <si>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</si>
  <si>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</si>
  <si>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</si>
  <si>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</si>
  <si>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</si>
  <si>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</si>
  <si>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</si>
  <si>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</si>
  <si>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</si>
  <si>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</si>
  <si>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</si>
  <si>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</si>
  <si>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</si>
  <si>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</si>
  <si>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</si>
  <si>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</si>
  <si>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</si>
  <si>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</si>
  <si>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</si>
  <si>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</si>
  <si>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</si>
  <si>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</si>
  <si>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</si>
  <si>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</si>
  <si>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</si>
  <si>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</si>
  <si>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</si>
  <si>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</si>
  <si>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</si>
  <si>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</si>
  <si>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</si>
  <si>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</si>
  <si>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</si>
  <si>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</si>
  <si>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</si>
  <si>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</si>
  <si>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</si>
  <si>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</si>
  <si>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</si>
  <si>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</si>
  <si>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</si>
  <si>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</si>
  <si>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</si>
  <si>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</si>
  <si>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</si>
  <si>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</si>
  <si>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</si>
  <si>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</si>
  <si>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</si>
  <si>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</si>
  <si>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</si>
  <si>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</si>
  <si>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</si>
  <si>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</si>
  <si>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</si>
  <si>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</si>
  <si>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</si>
  <si>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</si>
  <si>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</si>
  <si>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</si>
  <si>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</si>
  <si>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</si>
  <si>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</si>
  <si>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</si>
  <si>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</si>
  <si>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</si>
  <si>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</si>
  <si>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</si>
  <si>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</si>
  <si>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</si>
  <si>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</si>
  <si>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</si>
  <si>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</si>
  <si>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</si>
  <si>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</si>
  <si>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</si>
  <si>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</si>
  <si>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</si>
  <si>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</si>
  <si>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</si>
  <si>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</si>
  <si>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</si>
  <si>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</si>
  <si>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</si>
  <si>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</si>
  <si>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</si>
  <si>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</si>
  <si>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</si>
  <si>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</si>
  <si>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</si>
  <si>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</si>
  <si>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</si>
  <si>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</si>
  <si>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</si>
  <si>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</si>
  <si>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</si>
  <si>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</si>
  <si>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</si>
  <si>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</si>
  <si>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</si>
  <si>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</si>
  <si>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</si>
  <si>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</si>
  <si>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</si>
  <si>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</si>
  <si>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</si>
  <si>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</si>
  <si>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</si>
  <si>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</si>
  <si>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</si>
  <si>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</si>
  <si>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</si>
  <si>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</si>
  <si>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</si>
  <si>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</si>
  <si>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</si>
  <si>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</si>
  <si>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</si>
  <si>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</si>
  <si>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</si>
  <si>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</si>
  <si>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</si>
  <si>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</si>
  <si>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</si>
  <si>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</si>
  <si>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</si>
  <si>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</si>
  <si>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</si>
  <si>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</si>
  <si>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</si>
  <si>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</si>
  <si>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</si>
  <si>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</si>
  <si>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</si>
  <si>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</si>
  <si>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</si>
  <si>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</si>
  <si>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</si>
  <si>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</si>
  <si>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</si>
  <si>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</si>
  <si>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</si>
  <si>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</si>
  <si>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</si>
  <si>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</si>
  <si>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</si>
  <si>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</si>
  <si>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</si>
  <si>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</si>
  <si>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</si>
  <si>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</si>
  <si>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</si>
  <si>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</si>
  <si>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</si>
  <si>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</si>
  <si>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</si>
  <si>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</si>
  <si>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</si>
  <si>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</si>
  <si>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</si>
  <si>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</si>
  <si>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</si>
  <si>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</si>
  <si>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</si>
  <si>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</si>
  <si>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</si>
  <si>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</si>
  <si>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</si>
  <si>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</si>
  <si>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</si>
  <si>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</si>
  <si>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</si>
  <si>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</si>
  <si>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</si>
  <si>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</si>
  <si>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</si>
  <si>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</si>
  <si>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</si>
  <si>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</si>
  <si>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</si>
  <si>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</si>
  <si>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</si>
  <si>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</si>
  <si>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</si>
  <si>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</si>
  <si>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</si>
  <si>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</si>
  <si>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</si>
  <si>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</si>
  <si>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</si>
  <si>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</si>
  <si>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</si>
  <si>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</si>
  <si>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</si>
  <si>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</si>
  <si>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</si>
  <si>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</si>
  <si>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</si>
  <si>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</si>
  <si>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</si>
  <si>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</si>
  <si>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</si>
  <si>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</si>
  <si>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</si>
  <si>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</si>
  <si>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</si>
  <si>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</si>
  <si>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</si>
  <si>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</si>
  <si>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</si>
  <si>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</si>
  <si>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</si>
  <si>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</si>
  <si>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</si>
  <si>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</si>
  <si>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</si>
  <si>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</si>
  <si>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</si>
  <si>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</si>
  <si>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</si>
  <si>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</si>
  <si>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</si>
  <si>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</si>
  <si>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</si>
  <si>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</si>
  <si>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</si>
  <si>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</si>
  <si>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</si>
  <si>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</si>
  <si>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</si>
  <si>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</si>
  <si>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</si>
  <si>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</si>
  <si>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</si>
  <si>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</si>
  <si>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</si>
  <si>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</si>
  <si>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</si>
  <si>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</si>
  <si>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</si>
  <si>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</si>
  <si>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</si>
  <si>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</si>
  <si>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</si>
  <si>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</si>
  <si>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</si>
  <si>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</si>
  <si>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</si>
  <si>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</si>
  <si>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</si>
  <si>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</si>
  <si>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</si>
  <si>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</si>
  <si>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</si>
  <si>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</si>
  <si>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</si>
  <si>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</si>
  <si>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</si>
  <si>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</si>
  <si>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</si>
  <si>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</si>
  <si>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</si>
  <si>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</si>
  <si>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</si>
  <si>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</si>
  <si>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</si>
  <si>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</si>
  <si>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</si>
  <si>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</si>
  <si>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</si>
  <si>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</si>
  <si>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</si>
  <si>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</si>
  <si>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</si>
  <si>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</si>
  <si>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</si>
  <si>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</si>
  <si>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</si>
  <si>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</si>
  <si>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</si>
  <si>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</si>
  <si>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</si>
  <si>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</si>
  <si>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</si>
  <si>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</si>
  <si>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</si>
  <si>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</si>
  <si>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</si>
  <si>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</si>
  <si>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</si>
  <si>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</si>
  <si>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</si>
  <si>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</si>
  <si>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</si>
  <si>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</si>
  <si>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</si>
  <si>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</si>
  <si>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</si>
  <si>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</si>
  <si>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</si>
  <si>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</si>
  <si>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</si>
  <si>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</si>
  <si>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</si>
  <si>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</si>
  <si>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</si>
  <si>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</si>
  <si>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</si>
  <si>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</si>
  <si>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</si>
  <si>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</si>
  <si>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</si>
  <si>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</si>
  <si>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</si>
  <si>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</si>
  <si>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</si>
  <si>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</si>
  <si>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</si>
  <si>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</si>
  <si>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</si>
  <si>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</si>
  <si>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</si>
  <si>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</si>
  <si>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</si>
  <si>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</si>
  <si>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</si>
  <si>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</si>
  <si>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</si>
  <si>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</si>
  <si>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</si>
  <si>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</si>
  <si>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</si>
  <si>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</si>
  <si>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</si>
  <si>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</si>
  <si>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</si>
  <si>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</si>
  <si>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</si>
  <si>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</si>
  <si>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</si>
  <si>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</si>
  <si>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</si>
  <si>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</si>
  <si>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</si>
  <si>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</si>
  <si>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</si>
  <si>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</si>
  <si>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</si>
  <si>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</si>
  <si>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</si>
  <si>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</si>
  <si>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</si>
  <si>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</si>
  <si>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</si>
  <si>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</si>
  <si>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</si>
  <si>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</si>
  <si>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</si>
  <si>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</si>
  <si>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</si>
  <si>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</si>
  <si>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</si>
  <si>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</si>
  <si>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</si>
  <si>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</si>
  <si>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</si>
  <si>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</si>
  <si>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</si>
  <si>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</si>
  <si>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</si>
  <si>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</si>
  <si>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</si>
  <si>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</si>
  <si>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</si>
  <si>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</si>
  <si>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</si>
  <si>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</si>
  <si>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</si>
  <si>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</si>
  <si>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</si>
  <si>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</si>
  <si>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</si>
  <si>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</si>
  <si>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</si>
  <si>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</si>
  <si>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</si>
  <si>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</si>
  <si>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</si>
  <si>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</si>
  <si>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</si>
  <si>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</si>
  <si>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</si>
  <si>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</si>
  <si>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</si>
  <si>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</si>
  <si>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</si>
  <si>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</si>
  <si>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</si>
  <si>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</si>
  <si>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</si>
  <si>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</si>
  <si>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</si>
  <si>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</si>
  <si>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</si>
  <si>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</si>
  <si>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</si>
  <si>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</si>
  <si>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</si>
  <si>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</si>
  <si>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</si>
  <si>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</si>
  <si>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</si>
  <si>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</si>
  <si>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</si>
  <si>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</si>
  <si>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</si>
  <si>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</si>
  <si>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</si>
  <si>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</si>
  <si>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</si>
  <si>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</si>
  <si>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</si>
  <si>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</si>
  <si>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</si>
  <si>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</si>
  <si>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</si>
  <si>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</si>
  <si>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</si>
  <si>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</si>
  <si>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</si>
  <si>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</si>
  <si>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</si>
  <si>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</si>
  <si>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</si>
  <si>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</si>
  <si>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</si>
  <si>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</si>
  <si>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</si>
  <si>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</si>
  <si>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</si>
  <si>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</si>
  <si>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</si>
  <si>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</si>
  <si>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</si>
  <si>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</si>
  <si>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</si>
  <si>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</si>
  <si>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</si>
  <si>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</si>
  <si>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</si>
  <si>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</si>
  <si>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</si>
  <si>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</si>
  <si>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</si>
  <si>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</si>
  <si>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</si>
  <si>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</si>
  <si>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</si>
  <si>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</si>
  <si>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</si>
  <si>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</si>
  <si>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</si>
  <si>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</si>
  <si>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</si>
  <si>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</si>
  <si>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</si>
  <si>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</si>
  <si>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</si>
  <si>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</si>
  <si>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</si>
  <si>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</si>
  <si>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</si>
  <si>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</si>
  <si>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</si>
  <si>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</si>
  <si>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</si>
  <si>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</si>
  <si>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</si>
  <si>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</si>
  <si>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</si>
  <si>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</si>
  <si>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</si>
  <si>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</si>
  <si>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</si>
  <si>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</si>
  <si>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</si>
  <si>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</si>
  <si>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</si>
  <si>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</si>
  <si>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</si>
  <si>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</si>
  <si>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</si>
  <si>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</si>
  <si>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</si>
  <si>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</si>
  <si>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</si>
  <si>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</si>
  <si>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</si>
  <si>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</si>
  <si>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</si>
  <si>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</si>
  <si>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</si>
  <si>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</si>
  <si>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</si>
  <si>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</si>
  <si>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</si>
  <si>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</si>
  <si>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</si>
  <si>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</si>
  <si>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</si>
  <si>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</si>
  <si>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</si>
  <si>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</si>
  <si>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</si>
  <si>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</si>
  <si>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</si>
  <si>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</si>
  <si>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</si>
  <si>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</si>
  <si>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</si>
  <si>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</si>
  <si>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</si>
  <si>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</si>
  <si>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</si>
  <si>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</si>
  <si>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</si>
  <si>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</si>
  <si>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</si>
  <si>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</si>
  <si>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</si>
  <si>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</si>
  <si>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</si>
  <si>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</si>
  <si>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</si>
  <si>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</si>
  <si>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</si>
  <si>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</si>
  <si>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</si>
  <si>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</si>
  <si>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</si>
  <si>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</si>
  <si>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</si>
  <si>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</si>
  <si>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</si>
  <si>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</si>
  <si>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</si>
  <si>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</si>
  <si>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</si>
  <si>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</si>
  <si>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</si>
  <si>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</si>
  <si>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</si>
  <si>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</si>
  <si>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</si>
  <si>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</si>
  <si>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</si>
  <si>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</si>
  <si>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</si>
  <si>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</si>
  <si>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</si>
  <si>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</si>
  <si>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</si>
  <si>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</si>
  <si>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</si>
  <si>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</si>
  <si>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</si>
  <si>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</si>
  <si>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</si>
  <si>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</si>
  <si>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</si>
  <si>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</si>
  <si>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</si>
  <si>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</si>
  <si>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</si>
  <si>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</si>
  <si>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</si>
  <si>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</si>
  <si>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</si>
  <si>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</si>
  <si>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</si>
  <si>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</si>
  <si>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</si>
  <si>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</si>
  <si>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</si>
  <si>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</si>
  <si>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</si>
  <si>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</si>
  <si>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</si>
  <si>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</si>
  <si>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</si>
  <si>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</si>
  <si>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</si>
  <si>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</si>
  <si>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</si>
  <si>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</si>
  <si>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</si>
  <si>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</si>
  <si>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</si>
  <si>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</si>
  <si>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</si>
  <si>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</si>
  <si>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</si>
  <si>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</si>
  <si>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</si>
  <si>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</si>
  <si>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</si>
  <si>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</si>
  <si>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</si>
  <si>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</si>
  <si>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</si>
  <si>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</si>
  <si>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</si>
  <si>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</si>
  <si>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</si>
  <si>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</si>
  <si>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</si>
  <si>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</si>
  <si>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</si>
  <si>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</si>
  <si>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</si>
  <si>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</si>
  <si>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</si>
  <si>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</si>
  <si>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</si>
  <si>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</si>
  <si>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</si>
  <si>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</si>
  <si>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</si>
  <si>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</si>
  <si>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</si>
  <si>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</si>
  <si>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</si>
  <si>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</si>
  <si>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</si>
  <si>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</si>
  <si>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</si>
  <si>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</si>
  <si>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</si>
  <si>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</si>
  <si>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</si>
  <si>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</si>
  <si>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</si>
  <si>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</si>
  <si>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</si>
  <si>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</si>
  <si>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</si>
  <si>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</si>
  <si>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</si>
  <si>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</si>
  <si>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</si>
  <si>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</si>
  <si>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</si>
  <si>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</si>
  <si>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</si>
  <si>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</si>
  <si>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</si>
  <si>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</si>
  <si>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</si>
  <si>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</si>
  <si>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</si>
  <si>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</si>
  <si>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</si>
  <si>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</si>
  <si>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</si>
  <si>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</si>
  <si>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</si>
  <si>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</si>
  <si>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</si>
  <si>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</si>
  <si>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</si>
  <si>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</si>
  <si>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</si>
  <si>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</si>
  <si>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</si>
  <si>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</si>
  <si>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</si>
  <si>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</si>
  <si>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</si>
  <si>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</si>
  <si>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</si>
  <si>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</si>
  <si>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</si>
  <si>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</si>
  <si>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</si>
  <si>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</si>
  <si>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</si>
  <si>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</si>
  <si>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</si>
  <si>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</si>
  <si>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</si>
  <si>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</si>
  <si>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</si>
  <si>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</si>
  <si>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</si>
  <si>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</si>
  <si>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</si>
  <si>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</si>
  <si>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</si>
  <si>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</si>
  <si>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</si>
  <si>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</si>
  <si>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</si>
  <si>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</si>
  <si>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</si>
  <si>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</si>
  <si>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</si>
  <si>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</si>
  <si>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</si>
  <si>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</si>
  <si>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</si>
  <si>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</si>
  <si>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</si>
  <si>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</si>
  <si>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</si>
  <si>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</si>
  <si>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</si>
  <si>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</si>
  <si>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</si>
  <si>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</si>
  <si>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</si>
  <si>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</si>
  <si>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</si>
  <si>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</si>
  <si>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</si>
  <si>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</si>
  <si>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</si>
  <si>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</si>
  <si>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</si>
  <si>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</si>
  <si>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</si>
  <si>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</si>
  <si>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</si>
  <si>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</si>
  <si>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</si>
  <si>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</si>
  <si>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</si>
  <si>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</si>
  <si>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</si>
  <si>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</si>
  <si>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</si>
  <si>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</si>
  <si>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</si>
  <si>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</si>
  <si>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</si>
  <si>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</si>
  <si>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</si>
  <si>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</si>
  <si>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</si>
  <si>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</si>
  <si>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</si>
  <si>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</si>
  <si>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</si>
  <si>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</si>
  <si>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</si>
  <si>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</si>
  <si>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</si>
  <si>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</si>
  <si>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</si>
  <si>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</si>
  <si>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</si>
  <si>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</si>
  <si>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</si>
  <si>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</si>
  <si>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</si>
  <si>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</si>
  <si>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</si>
  <si>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</si>
  <si>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</si>
  <si>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</si>
  <si>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</si>
  <si>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</si>
  <si>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</si>
  <si>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</si>
  <si>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</si>
  <si>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</si>
  <si>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</si>
  <si>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</si>
  <si>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</si>
  <si>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</si>
  <si>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</si>
  <si>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</si>
  <si>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</si>
  <si>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</si>
  <si>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</si>
  <si>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</si>
  <si>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</si>
  <si>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</si>
  <si>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</si>
  <si>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</si>
  <si>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</si>
  <si>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</si>
  <si>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</si>
  <si>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</si>
  <si>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</si>
  <si>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</si>
  <si>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</si>
  <si>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</si>
  <si>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</si>
  <si>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</si>
  <si>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</si>
  <si>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</si>
  <si>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</si>
  <si>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</si>
  <si>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</si>
  <si>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</si>
  <si>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</si>
  <si>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</si>
  <si>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</si>
  <si>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</si>
  <si>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</si>
  <si>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</si>
  <si>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</si>
  <si>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</si>
  <si>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</si>
  <si>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</si>
  <si>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</si>
  <si>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</si>
  <si>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</si>
  <si>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</si>
  <si>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</si>
  <si>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</si>
  <si>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</si>
  <si>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</si>
  <si>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</si>
  <si>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</si>
  <si>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</si>
  <si>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</si>
  <si>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</si>
  <si>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</si>
  <si>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</si>
  <si>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</si>
  <si>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</si>
  <si>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</si>
  <si>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</si>
  <si>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</si>
  <si>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</si>
  <si>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</si>
  <si>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</si>
  <si>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</si>
  <si>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</si>
  <si>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</si>
  <si>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</si>
  <si>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</si>
  <si>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</si>
  <si>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</si>
  <si>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</si>
  <si>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</si>
  <si>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</si>
  <si>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</si>
  <si>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</si>
  <si>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</si>
  <si>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</si>
  <si>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</si>
  <si>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</si>
  <si>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</si>
  <si>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</si>
  <si>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</si>
  <si>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</si>
  <si>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</si>
  <si>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</si>
  <si>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</si>
  <si>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</si>
  <si>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</si>
  <si>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</si>
  <si>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</si>
  <si>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</si>
  <si>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</si>
  <si>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</si>
  <si>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</si>
  <si>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</si>
  <si>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</si>
  <si>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</si>
  <si>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</si>
  <si>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</si>
  <si>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</si>
  <si>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</si>
  <si>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</si>
  <si>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</si>
  <si>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</si>
  <si>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</si>
  <si>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</si>
  <si>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</si>
  <si>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</si>
  <si>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</si>
  <si>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</si>
  <si>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</si>
  <si>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</si>
  <si>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</si>
  <si>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</si>
  <si>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</si>
  <si>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</si>
  <si>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</si>
  <si>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</si>
  <si>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</si>
  <si>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</si>
  <si>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</si>
  <si>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</si>
  <si>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</si>
  <si>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</si>
  <si>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</si>
  <si>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</si>
  <si>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</si>
  <si>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</si>
  <si>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</si>
  <si>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</si>
  <si>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</si>
  <si>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</si>
  <si>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</si>
  <si>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</si>
  <si>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</si>
  <si>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</si>
  <si>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</si>
  <si>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</si>
  <si>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</si>
  <si>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</si>
  <si>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</si>
  <si>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</si>
  <si>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</si>
  <si>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</si>
  <si>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</si>
  <si>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</si>
  <si>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</si>
  <si>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</si>
  <si>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</si>
  <si>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</si>
  <si>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</si>
  <si>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</si>
  <si>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</si>
  <si>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</si>
  <si>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</si>
  <si>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</si>
  <si>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</si>
  <si>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</si>
  <si>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</si>
  <si>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</si>
  <si>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</si>
  <si>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</si>
  <si>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</si>
  <si>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</si>
  <si>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</si>
  <si>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</si>
  <si>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</si>
  <si>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</si>
  <si>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</si>
  <si>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</si>
  <si>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</si>
  <si>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</si>
  <si>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</si>
  <si>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</si>
  <si>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</si>
  <si>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</si>
  <si>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</si>
  <si>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</si>
  <si>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</si>
  <si>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</si>
  <si>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</si>
  <si>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</si>
  <si>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</si>
  <si>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</si>
  <si>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</si>
  <si>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</si>
  <si>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</si>
  <si>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</si>
  <si>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</si>
  <si>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</si>
  <si>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</si>
  <si>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</si>
  <si>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</si>
  <si>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</si>
  <si>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</si>
  <si>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</si>
  <si>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</si>
  <si>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</si>
  <si>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</si>
  <si>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</si>
  <si>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</si>
  <si>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</si>
  <si>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</si>
  <si>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</si>
  <si>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</si>
  <si>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</si>
  <si>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</si>
  <si>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</si>
  <si>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</si>
  <si>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</si>
  <si>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</si>
  <si>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</si>
  <si>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</si>
  <si>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</si>
  <si>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</si>
  <si>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</si>
  <si>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</si>
  <si>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</si>
  <si>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</si>
  <si>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</si>
  <si>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</si>
  <si>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</si>
  <si>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</si>
  <si>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</si>
  <si>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</si>
  <si>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</si>
  <si>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</si>
  <si>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</si>
  <si>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</si>
  <si>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</si>
  <si>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</si>
  <si>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</si>
  <si>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</si>
  <si>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</si>
  <si>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</si>
  <si>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</si>
  <si>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</si>
  <si>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</si>
  <si>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</si>
  <si>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</si>
  <si>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</si>
  <si>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</si>
  <si>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</si>
  <si>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</si>
  <si>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</si>
  <si>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</si>
  <si>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</si>
  <si>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</si>
  <si>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</si>
  <si>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</si>
  <si>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</si>
  <si>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</si>
  <si>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</si>
  <si>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</si>
  <si>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</si>
  <si>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</si>
  <si>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</si>
  <si>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</si>
  <si>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</si>
  <si>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</si>
  <si>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</si>
  <si>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</si>
  <si>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</si>
  <si>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</si>
  <si>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</si>
  <si>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</si>
  <si>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</si>
  <si>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</si>
  <si>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</si>
  <si>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</si>
  <si>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</si>
  <si>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</si>
  <si>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</si>
  <si>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</si>
  <si>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</si>
  <si>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</si>
  <si>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</si>
  <si>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</si>
  <si>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</si>
  <si>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</si>
  <si>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</si>
  <si>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</si>
  <si>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</si>
  <si>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</si>
  <si>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</si>
  <si>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</si>
  <si>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</si>
  <si>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</si>
  <si>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</si>
  <si>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</si>
  <si>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</si>
  <si>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</si>
  <si>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</si>
  <si>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</si>
  <si>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</si>
  <si>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</si>
  <si>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</si>
  <si>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</si>
  <si>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</si>
  <si>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</si>
  <si>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</si>
  <si>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</si>
  <si>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</si>
  <si>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</si>
  <si>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</si>
  <si>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</si>
  <si>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</si>
  <si>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</si>
  <si>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</si>
  <si>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</si>
  <si>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</si>
  <si>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</si>
  <si>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</si>
  <si>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</si>
  <si>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</si>
  <si>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</si>
  <si>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</si>
  <si>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</si>
  <si>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</si>
  <si>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</si>
  <si>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</si>
  <si>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</si>
  <si>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</si>
  <si>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</si>
  <si>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</si>
  <si>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</si>
  <si>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</si>
  <si>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</si>
  <si>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</si>
  <si>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</si>
  <si>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</si>
  <si>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</si>
  <si>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</si>
  <si>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</si>
  <si>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</si>
  <si>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</si>
  <si>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</si>
  <si>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</si>
  <si>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</si>
  <si>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</si>
  <si>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</si>
  <si>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</si>
  <si>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</si>
  <si>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</si>
  <si>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</si>
  <si>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</si>
  <si>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</si>
  <si>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</si>
  <si>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</si>
  <si>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</si>
  <si>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</si>
  <si>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</si>
  <si>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</si>
  <si>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</si>
  <si>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</si>
  <si>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</si>
  <si>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</si>
  <si>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</si>
  <si>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</si>
  <si>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</si>
  <si>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</si>
  <si>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</si>
  <si>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</si>
  <si>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</si>
  <si>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</si>
  <si>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</si>
  <si>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</si>
  <si>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</si>
  <si>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</si>
  <si>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</si>
  <si>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</si>
  <si>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</si>
  <si>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</si>
  <si>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</si>
  <si>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</si>
  <si>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</si>
  <si>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</si>
  <si>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</si>
  <si>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</si>
  <si>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</si>
  <si>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</si>
  <si>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</si>
  <si>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</si>
  <si>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</si>
  <si>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</si>
  <si>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</si>
  <si>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</si>
  <si>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</si>
  <si>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</si>
  <si>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</si>
  <si>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</si>
  <si>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</si>
  <si>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</si>
  <si>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</si>
  <si>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</si>
  <si>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</si>
  <si>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</si>
  <si>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</si>
  <si>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</si>
  <si>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</si>
  <si>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</si>
  <si>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</si>
  <si>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</si>
  <si>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</si>
  <si>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</si>
  <si>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</si>
  <si>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</si>
  <si>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</si>
  <si>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</si>
  <si>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</si>
  <si>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</si>
  <si>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</si>
  <si>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</si>
  <si>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</si>
  <si>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</si>
  <si>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</si>
  <si>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</si>
  <si>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</si>
  <si>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</si>
  <si>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</si>
  <si>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</si>
  <si>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</si>
  <si>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</si>
  <si>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</si>
  <si>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</si>
  <si>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</si>
  <si>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</si>
  <si>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</si>
  <si>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</si>
  <si>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</si>
  <si>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</si>
  <si>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</si>
  <si>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</si>
  <si>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</si>
  <si>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</si>
  <si>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</si>
  <si>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</si>
  <si>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</si>
  <si>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</si>
  <si>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</si>
  <si>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</si>
  <si>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</si>
  <si>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</si>
  <si>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</si>
  <si>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</si>
  <si>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</si>
  <si>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</si>
  <si>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</si>
  <si>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</si>
  <si>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</si>
  <si>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</si>
  <si>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</si>
  <si>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</si>
  <si>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</si>
  <si>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</si>
  <si>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</si>
  <si>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</si>
  <si>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</si>
  <si>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</si>
  <si>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</si>
  <si>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</si>
  <si>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</si>
  <si>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</si>
  <si>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</si>
  <si>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</si>
  <si>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</si>
  <si>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</si>
  <si>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</si>
  <si>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</si>
  <si>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</si>
  <si>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</si>
  <si>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</si>
  <si>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</si>
  <si>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</si>
  <si>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</si>
  <si>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</si>
  <si>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</si>
  <si>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</si>
  <si>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</si>
  <si>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</si>
  <si>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</si>
  <si>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</si>
  <si>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</si>
  <si>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</si>
  <si>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</si>
  <si>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</si>
  <si>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</si>
  <si>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</si>
  <si>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</si>
  <si>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</si>
  <si>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</si>
  <si>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</si>
  <si>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</si>
  <si>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</si>
  <si>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</si>
  <si>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</si>
  <si>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</si>
  <si>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</si>
  <si>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</si>
  <si>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</si>
  <si>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</si>
  <si>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</si>
  <si>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</si>
  <si>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</si>
  <si>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</si>
  <si>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</si>
  <si>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</si>
  <si>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</si>
  <si>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</si>
  <si>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</si>
  <si>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</si>
  <si>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</si>
  <si>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</si>
  <si>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</si>
  <si>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</si>
  <si>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</si>
  <si>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</si>
  <si>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</si>
  <si>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</si>
  <si>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</si>
  <si>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</si>
  <si>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</si>
  <si>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</si>
  <si>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</si>
  <si>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</si>
  <si>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</si>
  <si>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</si>
  <si>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</si>
  <si>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</si>
  <si>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</si>
  <si>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</si>
  <si>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</si>
  <si>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</si>
  <si>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</si>
  <si>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</si>
  <si>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</si>
  <si>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</si>
  <si>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</si>
  <si>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</si>
  <si>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</si>
  <si>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</si>
  <si>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</si>
  <si>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</si>
  <si>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</si>
  <si>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</si>
  <si>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</si>
  <si>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</si>
  <si>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</si>
  <si>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</si>
  <si>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</si>
  <si>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</si>
  <si>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</si>
  <si>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</si>
  <si>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</si>
  <si>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</si>
  <si>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</si>
  <si>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</si>
  <si>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</si>
  <si>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</si>
  <si>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</si>
  <si>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</si>
  <si>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</si>
  <si>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</si>
  <si>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</si>
  <si>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</si>
  <si>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</si>
  <si>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</si>
  <si>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</si>
  <si>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</si>
  <si>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</si>
  <si>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</si>
  <si>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</si>
  <si>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</si>
  <si>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</si>
  <si>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</si>
  <si>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</si>
  <si>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</si>
  <si>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</si>
  <si>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</si>
  <si>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</si>
  <si>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</si>
  <si>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</si>
  <si>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</si>
  <si>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</si>
  <si>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</si>
  <si>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</si>
  <si>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</si>
  <si>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</si>
  <si>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</si>
  <si>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</si>
  <si>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</si>
  <si>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</si>
  <si>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</si>
  <si>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</si>
  <si>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</si>
  <si>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</si>
  <si>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</si>
  <si>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</si>
  <si>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</si>
  <si>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</si>
  <si>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</si>
  <si>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</si>
  <si>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</si>
  <si>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</si>
  <si>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</si>
  <si>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</si>
  <si>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</si>
  <si>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</si>
  <si>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</si>
  <si>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</si>
  <si>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</si>
  <si>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</si>
  <si>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</si>
  <si>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</si>
  <si>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</si>
  <si>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</si>
  <si>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</si>
  <si>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</si>
  <si>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</si>
  <si>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</si>
  <si>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</si>
  <si>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</si>
  <si>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</si>
  <si>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</si>
  <si>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</si>
  <si>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</si>
  <si>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</si>
  <si>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</si>
  <si>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</si>
  <si>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</si>
  <si>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</si>
  <si>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</si>
  <si>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</si>
  <si>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</si>
  <si>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</si>
  <si>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</si>
  <si>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</si>
  <si>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</si>
  <si>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</si>
  <si>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</si>
  <si>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</si>
  <si>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</si>
  <si>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</si>
  <si>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</si>
  <si>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</si>
  <si>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</si>
  <si>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</si>
  <si>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</si>
  <si>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</si>
  <si>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</si>
  <si>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</si>
  <si>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</si>
  <si>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</si>
  <si>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</si>
  <si>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</si>
  <si>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</si>
  <si>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</si>
  <si>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</si>
  <si>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</si>
  <si>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</si>
  <si>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</si>
  <si>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</si>
  <si>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</si>
  <si>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</si>
  <si>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</si>
  <si>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</si>
  <si>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</si>
  <si>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</si>
  <si>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</si>
  <si>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</si>
  <si>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</si>
  <si>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</si>
  <si>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</si>
  <si>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</si>
  <si>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</si>
  <si>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</si>
  <si>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</si>
  <si>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</si>
  <si>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</si>
  <si>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</si>
  <si>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</si>
  <si>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</si>
  <si>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</si>
  <si>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</si>
  <si>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</si>
  <si>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</si>
  <si>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</si>
  <si>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</si>
  <si>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</si>
  <si>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</si>
  <si>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</si>
  <si>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</si>
  <si>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</si>
  <si>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</si>
  <si>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</si>
  <si>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</si>
  <si>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</si>
  <si>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</si>
  <si>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</si>
  <si>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</si>
  <si>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</si>
  <si>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</si>
  <si>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</si>
  <si>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</si>
  <si>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</si>
  <si>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</si>
  <si>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</si>
  <si>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</si>
  <si>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</si>
  <si>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</si>
  <si>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</si>
  <si>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</si>
  <si>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</si>
  <si>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</si>
  <si>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</si>
  <si>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</si>
  <si>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</si>
  <si>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</si>
  <si>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</si>
  <si>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</si>
  <si>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</si>
  <si>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</si>
  <si>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</si>
  <si>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</si>
  <si>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</si>
  <si>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</si>
  <si>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</si>
  <si>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</si>
  <si>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</si>
  <si>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</si>
  <si>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</si>
  <si>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</si>
  <si>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</si>
  <si>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</si>
  <si>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</si>
  <si>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</si>
  <si>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</si>
  <si>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</si>
  <si>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</si>
  <si>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</si>
  <si>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</si>
  <si>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</si>
  <si>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</si>
  <si>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</si>
  <si>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</si>
  <si>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</si>
  <si>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</si>
  <si>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</si>
  <si>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</si>
  <si>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</si>
  <si>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</si>
  <si>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</si>
  <si>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</si>
  <si>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</si>
  <si>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</si>
  <si>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</si>
  <si>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</si>
  <si>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</si>
  <si>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</si>
  <si>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</si>
  <si>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</si>
  <si>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</si>
  <si>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</si>
  <si>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</si>
  <si>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</si>
  <si>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</si>
  <si>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</si>
  <si>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</si>
  <si>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</si>
  <si>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</si>
  <si>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</si>
  <si>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</si>
  <si>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</si>
  <si>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</si>
  <si>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</si>
  <si>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</si>
  <si>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</si>
  <si>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</si>
  <si>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</si>
  <si>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</si>
  <si>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</si>
  <si>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</si>
  <si>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</si>
  <si>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</si>
  <si>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</si>
  <si>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</si>
  <si>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</si>
  <si>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</si>
  <si>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</si>
  <si>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</si>
  <si>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</si>
  <si>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</si>
  <si>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</si>
  <si>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</si>
  <si>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</si>
  <si>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</si>
  <si>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</si>
  <si>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</si>
  <si>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</si>
  <si>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</si>
  <si>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</si>
  <si>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</si>
  <si>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</si>
  <si>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</si>
  <si>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</si>
  <si>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</si>
  <si>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</si>
  <si>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</si>
  <si>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</si>
  <si>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</si>
  <si>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</si>
  <si>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</si>
  <si>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</si>
  <si>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</si>
  <si>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</si>
  <si>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</si>
  <si>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</si>
  <si>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</si>
  <si>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</si>
  <si>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</si>
  <si>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</si>
  <si>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</si>
  <si>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</si>
  <si>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</si>
  <si>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</si>
  <si>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</si>
  <si>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</si>
  <si>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</si>
  <si>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</si>
  <si>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</si>
  <si>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</si>
  <si>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</si>
  <si>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</si>
  <si>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</si>
  <si>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</si>
  <si>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</si>
  <si>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</si>
  <si>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</si>
  <si>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</si>
  <si>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</si>
  <si>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</si>
  <si>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</si>
  <si>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</si>
  <si>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</si>
  <si>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</si>
  <si>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</si>
  <si>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</si>
  <si>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</si>
  <si>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</si>
  <si>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</si>
  <si>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</si>
  <si>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</si>
  <si>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</si>
  <si>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</si>
  <si>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</si>
  <si>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</si>
  <si>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</si>
  <si>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</si>
  <si>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</si>
  <si>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</si>
  <si>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</si>
  <si>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</si>
  <si>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</si>
  <si>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</si>
  <si>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</si>
  <si>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</si>
  <si>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</si>
  <si>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</si>
  <si>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</si>
  <si>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</si>
  <si>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</si>
  <si>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</si>
  <si>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</si>
  <si>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</si>
  <si>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</si>
  <si>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</si>
  <si>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</si>
  <si>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</si>
  <si>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</si>
  <si>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</si>
  <si>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</si>
  <si>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</si>
  <si>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</si>
  <si>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</si>
  <si>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</si>
  <si>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</si>
  <si>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</si>
  <si>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</si>
  <si>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</si>
  <si>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</si>
  <si>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</si>
  <si>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</si>
  <si>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</si>
  <si>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</si>
  <si>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</si>
  <si>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</si>
  <si>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</si>
  <si>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</si>
  <si>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</si>
  <si>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</si>
  <si>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</si>
  <si>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</si>
  <si>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</si>
  <si>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</si>
  <si>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</si>
  <si>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</si>
  <si>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</si>
  <si>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</si>
  <si>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</si>
  <si>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</si>
  <si>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</si>
  <si>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</si>
  <si>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</si>
  <si>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</si>
  <si>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</si>
  <si>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</si>
  <si>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</si>
  <si>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</si>
  <si>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</si>
  <si>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</si>
  <si>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</si>
  <si>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</si>
  <si>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</si>
  <si>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</si>
  <si>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</si>
  <si>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</si>
  <si>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</si>
  <si>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</si>
  <si>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</si>
  <si>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</si>
  <si>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</si>
  <si>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</si>
  <si>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</si>
  <si>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</si>
  <si>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</si>
  <si>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</si>
  <si>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</si>
  <si>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</si>
  <si>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</si>
  <si>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</si>
  <si>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</si>
  <si>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</si>
  <si>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</si>
  <si>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</si>
  <si>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</si>
  <si>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</si>
  <si>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</si>
  <si>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</si>
  <si>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</si>
  <si>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</si>
  <si>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</si>
  <si>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</si>
  <si>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</si>
  <si>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</si>
  <si>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</si>
  <si>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</si>
  <si>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</si>
  <si>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</si>
  <si>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</si>
  <si>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</si>
  <si>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</si>
  <si>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</si>
  <si>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</si>
  <si>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</si>
  <si>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</si>
  <si>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</si>
  <si>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</si>
  <si>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</si>
  <si>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</si>
  <si>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</si>
  <si>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</si>
  <si>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</si>
  <si>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</si>
  <si>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</si>
  <si>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</si>
  <si>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</si>
  <si>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</si>
  <si>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</si>
  <si>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</si>
  <si>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</si>
  <si>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</si>
  <si>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</si>
  <si>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</si>
  <si>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</si>
  <si>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</si>
  <si>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</si>
  <si>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</si>
  <si>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</si>
  <si>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</si>
  <si>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</si>
  <si>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</si>
  <si>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</si>
  <si>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</si>
  <si>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</si>
  <si>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</si>
  <si>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</si>
  <si>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</si>
  <si>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</si>
  <si>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</si>
  <si>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</si>
  <si>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</si>
  <si>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</si>
  <si>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</si>
  <si>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</si>
  <si>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</si>
  <si>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</si>
  <si>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</si>
  <si>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</si>
  <si>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</si>
  <si>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</si>
  <si>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</si>
  <si>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</si>
  <si>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</si>
  <si>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</si>
  <si>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</si>
  <si>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</si>
  <si>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</si>
  <si>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</si>
  <si>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</si>
  <si>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</si>
  <si>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</si>
  <si>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</si>
  <si>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</si>
  <si>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</si>
  <si>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</si>
  <si>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</si>
  <si>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</si>
  <si>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</si>
  <si>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</si>
  <si>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</si>
  <si>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</si>
  <si>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</si>
  <si>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</si>
  <si>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</si>
  <si>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</si>
  <si>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</si>
  <si>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</si>
  <si>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</si>
  <si>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</si>
  <si>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</si>
  <si>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</si>
  <si>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</si>
  <si>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</si>
  <si>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</si>
  <si>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</si>
  <si>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</si>
  <si>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</si>
  <si>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</si>
  <si>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</si>
  <si>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</si>
  <si>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</si>
  <si>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</si>
  <si>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</si>
  <si>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</si>
  <si>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</si>
  <si>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</si>
  <si>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</si>
  <si>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</si>
  <si>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</si>
  <si>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</si>
  <si>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</si>
  <si>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</si>
  <si>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</si>
  <si>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</si>
  <si>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</si>
  <si>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</si>
  <si>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</si>
  <si>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</si>
  <si>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</si>
  <si>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</si>
  <si>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</si>
  <si>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</si>
  <si>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</si>
  <si>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</si>
  <si>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</si>
  <si>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</si>
  <si>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</si>
  <si>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</si>
  <si>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</si>
  <si>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</si>
  <si>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</si>
  <si>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</si>
  <si>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</si>
  <si>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</si>
  <si>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</si>
  <si>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</si>
  <si>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</si>
  <si>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</si>
  <si>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</si>
  <si>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</si>
  <si>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</si>
  <si>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</si>
  <si>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</si>
  <si>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</si>
  <si>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</si>
  <si>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</si>
  <si>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</si>
  <si>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</si>
  <si>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</si>
  <si>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</si>
  <si>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</si>
  <si>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</si>
  <si>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</si>
  <si>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</si>
  <si>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</si>
  <si>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</si>
  <si>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</si>
  <si>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</si>
  <si>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</si>
  <si>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</si>
  <si>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</si>
  <si>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</si>
  <si>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</si>
  <si>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</si>
  <si>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</si>
  <si>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</si>
  <si>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</si>
  <si>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</si>
  <si>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</si>
  <si>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</si>
  <si>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</si>
  <si>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</si>
  <si>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</si>
  <si>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</si>
  <si>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</si>
  <si>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</si>
  <si>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</si>
  <si>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</si>
  <si>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</si>
  <si>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</si>
  <si>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</si>
  <si>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</si>
  <si>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</si>
  <si>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</si>
  <si>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</si>
  <si>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</si>
  <si>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</si>
  <si>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</si>
  <si>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</si>
  <si>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</si>
  <si>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</si>
  <si>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</si>
  <si>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</si>
  <si>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</si>
  <si>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</si>
  <si>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</si>
  <si>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</si>
  <si>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</si>
  <si>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</si>
  <si>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</si>
  <si>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</si>
  <si>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</si>
  <si>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</si>
  <si>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</si>
  <si>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</si>
  <si>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</si>
  <si>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</si>
  <si>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</si>
  <si>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</si>
  <si>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</si>
  <si>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</si>
  <si>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</si>
  <si>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</si>
  <si>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</si>
  <si>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</si>
  <si>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</si>
  <si>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</si>
  <si>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</si>
  <si>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</si>
  <si>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</si>
  <si>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</si>
  <si>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</si>
  <si>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</si>
  <si>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</si>
  <si>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</si>
  <si>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</si>
  <si>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</si>
  <si>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</si>
  <si>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</si>
  <si>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</si>
  <si>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</si>
  <si>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</si>
  <si>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</si>
  <si>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</si>
  <si>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</si>
  <si>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</si>
  <si>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</si>
  <si>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</si>
  <si>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</si>
  <si>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</si>
  <si>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</si>
  <si>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</si>
  <si>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</si>
  <si>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</si>
  <si>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</si>
  <si>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</si>
  <si>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</si>
  <si>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</si>
  <si>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</si>
  <si>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</si>
  <si>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</si>
  <si>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</si>
  <si>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</si>
  <si>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</si>
  <si>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</si>
  <si>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</si>
  <si>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</si>
  <si>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</si>
  <si>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</si>
  <si>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</si>
  <si>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</si>
  <si>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</si>
  <si>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</si>
  <si>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</si>
  <si>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</si>
  <si>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</si>
  <si>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</si>
  <si>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</si>
  <si>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</si>
  <si>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</si>
  <si>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</si>
  <si>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</si>
  <si>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</si>
  <si>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</si>
  <si>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</si>
  <si>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</si>
  <si>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</si>
  <si>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</si>
  <si>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</si>
  <si>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</si>
  <si>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</si>
  <si>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</si>
  <si>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</si>
  <si>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</si>
  <si>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</si>
  <si>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</si>
  <si>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</si>
  <si>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</si>
  <si>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</si>
  <si>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</si>
  <si>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</si>
  <si>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</si>
  <si>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</si>
  <si>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</si>
  <si>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</si>
  <si>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</si>
  <si>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</si>
  <si>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</si>
  <si>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</si>
  <si>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</si>
  <si>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</si>
  <si>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</si>
  <si>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</si>
  <si>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</si>
  <si>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</si>
  <si>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</si>
  <si>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</si>
  <si>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</si>
  <si>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</si>
  <si>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</si>
  <si>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</si>
  <si>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</si>
  <si>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</si>
  <si>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</si>
  <si>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</si>
  <si>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</si>
  <si>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</si>
  <si>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</si>
  <si>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</si>
  <si>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</si>
  <si>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</si>
  <si>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</si>
  <si>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</si>
  <si>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</si>
  <si>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</si>
  <si>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</si>
  <si>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</si>
  <si>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</si>
  <si>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</si>
  <si>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</si>
  <si>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</si>
  <si>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</si>
  <si>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</si>
  <si>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</si>
  <si>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</si>
  <si>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</si>
  <si>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</si>
  <si>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</si>
  <si>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</si>
  <si>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</si>
  <si>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</si>
  <si>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</si>
  <si>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</si>
  <si>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</si>
  <si>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</si>
  <si>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</si>
  <si>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</si>
  <si>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</si>
  <si>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</si>
  <si>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</si>
  <si>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</si>
  <si>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</si>
  <si>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</si>
  <si>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</si>
  <si>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</si>
  <si>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</si>
  <si>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</si>
  <si>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</si>
  <si>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</si>
  <si>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</si>
  <si>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</si>
  <si>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</si>
  <si>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</si>
  <si>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</si>
  <si>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</si>
  <si>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</si>
  <si>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</si>
  <si>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</si>
  <si>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</si>
  <si>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</si>
  <si>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</si>
  <si>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</si>
  <si>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</si>
  <si>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</si>
  <si>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</si>
  <si>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</si>
  <si>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</si>
  <si>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</si>
  <si>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</si>
  <si>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</si>
  <si>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</si>
  <si>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</si>
  <si>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</si>
  <si>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</si>
  <si>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</si>
  <si>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</si>
  <si>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</si>
  <si>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</si>
  <si>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</si>
  <si>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</si>
  <si>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</si>
  <si>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</si>
  <si>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</si>
  <si>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</si>
  <si>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</si>
  <si>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</si>
  <si>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</si>
  <si>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</si>
  <si>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</si>
  <si>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</si>
  <si>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</si>
  <si>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</si>
  <si>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</si>
  <si>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</si>
  <si>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</si>
  <si>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</si>
  <si>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</si>
  <si>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</si>
  <si>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</si>
  <si>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</si>
  <si>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</si>
  <si>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</si>
  <si>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</si>
  <si>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</si>
  <si>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</si>
  <si>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</si>
  <si>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</si>
  <si>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</si>
  <si>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</si>
  <si>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</si>
  <si>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</si>
  <si>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</si>
  <si>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</si>
  <si>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</si>
  <si>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</si>
  <si>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</si>
  <si>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</si>
  <si>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</si>
  <si>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</si>
  <si>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</si>
  <si>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</si>
  <si>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</si>
  <si>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</si>
  <si>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</si>
  <si>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</si>
  <si>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</si>
  <si>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</si>
  <si>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</si>
  <si>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</si>
  <si>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</si>
  <si>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</si>
  <si>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</si>
  <si>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</si>
  <si>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</si>
  <si>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</si>
  <si>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</si>
  <si>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</si>
  <si>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</si>
  <si>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</si>
  <si>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</si>
  <si>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</si>
  <si>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</si>
  <si>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</si>
  <si>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</si>
  <si>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</si>
  <si>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</si>
  <si>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</si>
  <si>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</si>
  <si>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</si>
  <si>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</si>
  <si>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</si>
  <si>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</si>
  <si>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</si>
  <si>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</si>
  <si>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</si>
  <si>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</si>
  <si>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</si>
  <si>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</si>
  <si>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</si>
  <si>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</si>
  <si>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</si>
  <si>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</si>
  <si>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</si>
  <si>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</si>
  <si>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</si>
  <si>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</si>
  <si>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</si>
  <si>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</si>
  <si>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</si>
  <si>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</si>
  <si>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</si>
  <si>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</si>
  <si>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</si>
  <si>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</si>
  <si>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</si>
  <si>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</si>
  <si>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</si>
  <si>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</si>
  <si>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</si>
  <si>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</si>
  <si>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</si>
  <si>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</si>
  <si>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</si>
  <si>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</si>
  <si>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</si>
  <si>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</si>
  <si>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</si>
  <si>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</si>
  <si>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</si>
  <si>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</si>
  <si>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</si>
  <si>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</si>
  <si>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</si>
  <si>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</si>
  <si>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</si>
  <si>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</si>
  <si>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</si>
  <si>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</si>
  <si>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</si>
  <si>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</si>
  <si>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</si>
  <si>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</si>
  <si>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</si>
  <si>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</si>
  <si>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</si>
  <si>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</si>
  <si>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</si>
  <si>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</si>
  <si>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</si>
  <si>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</si>
  <si>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</si>
  <si>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</si>
  <si>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</si>
  <si>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</si>
  <si>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</si>
  <si>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</si>
  <si>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</si>
  <si>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</si>
  <si>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</si>
  <si>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</si>
  <si>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</si>
  <si>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</si>
  <si>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</si>
  <si>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</si>
  <si>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</si>
  <si>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</si>
  <si>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</si>
  <si>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</si>
  <si>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</si>
  <si>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</si>
  <si>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</si>
  <si>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</si>
  <si>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</si>
  <si>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</si>
  <si>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</si>
  <si>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</si>
  <si>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</si>
  <si>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</si>
  <si>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</si>
  <si>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</si>
  <si>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</si>
  <si>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</si>
  <si>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</si>
  <si>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</si>
  <si>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</si>
  <si>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</si>
  <si>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</si>
  <si>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</si>
  <si>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</si>
  <si>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</si>
  <si>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</si>
  <si>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</si>
  <si>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</si>
  <si>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</si>
  <si>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</si>
  <si>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</si>
  <si>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</si>
  <si>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</si>
  <si>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</si>
  <si>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</si>
  <si>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</si>
  <si>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</si>
  <si>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</si>
  <si>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</si>
  <si>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</si>
  <si>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</si>
  <si>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</si>
  <si>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</si>
  <si>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</si>
  <si>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</si>
  <si>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</si>
  <si>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</si>
  <si>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</si>
  <si>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</si>
  <si>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</si>
  <si>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</si>
  <si>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</si>
  <si>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</si>
  <si>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</si>
  <si>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</si>
  <si>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</si>
  <si>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</si>
  <si>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</si>
  <si>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</si>
  <si>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</si>
  <si>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</si>
  <si>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</si>
  <si>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</si>
  <si>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</si>
  <si>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</si>
  <si>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</si>
  <si>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</si>
  <si>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</si>
  <si>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</si>
  <si>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</si>
  <si>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</si>
  <si>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</si>
  <si>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</si>
  <si>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</si>
  <si>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</si>
  <si>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</si>
  <si>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</si>
  <si>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</si>
  <si>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</si>
  <si>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</si>
  <si>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</si>
  <si>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</si>
  <si>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</si>
  <si>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</si>
  <si>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</si>
  <si>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</si>
  <si>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</si>
  <si>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</si>
  <si>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</si>
  <si>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</si>
  <si>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</si>
  <si>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</si>
  <si>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</si>
  <si>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</si>
  <si>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</si>
  <si>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</si>
  <si>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</si>
  <si>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</si>
  <si>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</si>
  <si>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</si>
  <si>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</si>
  <si>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</si>
  <si>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</si>
  <si>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</si>
  <si>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</si>
  <si>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</si>
  <si>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</si>
  <si>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</si>
  <si>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</si>
  <si>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</si>
  <si>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</si>
  <si>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</si>
  <si>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</si>
  <si>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</si>
  <si>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</si>
  <si>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</si>
  <si>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</si>
  <si>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</si>
  <si>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</si>
  <si>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</si>
  <si>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</si>
  <si>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</si>
  <si>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</si>
  <si>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</si>
  <si>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</si>
  <si>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</si>
  <si>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</si>
  <si>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</si>
  <si>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</si>
  <si>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</si>
  <si>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</si>
  <si>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</si>
  <si>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</si>
  <si>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</si>
  <si>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</si>
  <si>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</si>
  <si>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</si>
  <si>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</si>
  <si>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</si>
  <si>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</si>
  <si>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</si>
  <si>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</si>
  <si>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</si>
  <si>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</si>
  <si>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</si>
  <si>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</si>
  <si>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</si>
  <si>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</si>
  <si>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</si>
  <si>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</si>
  <si>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</si>
  <si>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</si>
  <si>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</si>
  <si>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</si>
  <si>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</si>
  <si>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</si>
  <si>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</si>
  <si>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</si>
  <si>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</si>
  <si>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</si>
  <si>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</si>
  <si>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</si>
  <si>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</si>
  <si>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</si>
  <si>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</si>
  <si>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</si>
  <si>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</si>
  <si>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</si>
  <si>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</si>
  <si>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</si>
  <si>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</si>
  <si>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</si>
  <si>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</si>
  <si>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</si>
  <si>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</si>
  <si>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</si>
  <si>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</si>
  <si>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</si>
  <si>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</si>
  <si>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</si>
  <si>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</si>
  <si>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</si>
  <si>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</si>
  <si>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</si>
  <si>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</si>
  <si>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</si>
  <si>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</si>
  <si>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</si>
  <si>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</si>
  <si>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</si>
  <si>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</si>
  <si>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</si>
  <si>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</si>
  <si>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</si>
  <si>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</si>
  <si>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</si>
  <si>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</si>
  <si>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</si>
  <si>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</si>
  <si>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</si>
  <si>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</si>
  <si>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</si>
  <si>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</si>
  <si>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</si>
  <si>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</si>
  <si>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</si>
  <si>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</si>
  <si>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</si>
  <si>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</si>
  <si>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</si>
  <si>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</si>
  <si>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</si>
  <si>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</si>
  <si>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</si>
  <si>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</si>
  <si>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</si>
  <si>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</si>
  <si>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</si>
  <si>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</si>
  <si>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</si>
  <si>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</si>
  <si>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</si>
  <si>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</si>
  <si>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</si>
  <si>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</si>
  <si>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</si>
  <si>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</si>
  <si>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</si>
  <si>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</si>
  <si>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</si>
  <si>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</si>
  <si>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</si>
  <si>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</si>
  <si>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</si>
  <si>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</si>
  <si>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</si>
  <si>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</si>
  <si>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</si>
  <si>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</si>
  <si>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</si>
  <si>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</si>
  <si>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</si>
  <si>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</si>
  <si>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</si>
  <si>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</si>
  <si>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</si>
  <si>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</si>
  <si>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</si>
  <si>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</si>
  <si>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</si>
  <si>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</si>
  <si>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</si>
  <si>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</si>
  <si>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</si>
  <si>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</si>
  <si>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</si>
  <si>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</si>
  <si>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</si>
  <si>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</si>
  <si>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</si>
  <si>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</si>
  <si>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</si>
  <si>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</si>
  <si>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</si>
  <si>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</si>
  <si>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</si>
  <si>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</si>
  <si>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</si>
  <si>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</si>
  <si>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</si>
  <si>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</si>
  <si>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</si>
  <si>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</si>
  <si>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</si>
  <si>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</si>
  <si>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</si>
  <si>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</si>
  <si>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</si>
  <si>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</si>
  <si>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</si>
  <si>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</si>
  <si>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</si>
  <si>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</si>
  <si>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</si>
  <si>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</si>
  <si>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</si>
  <si>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</si>
  <si>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</si>
  <si>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</si>
  <si>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</si>
  <si>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</si>
  <si>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</si>
  <si>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</si>
  <si>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</si>
  <si>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</si>
  <si>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</si>
  <si>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</si>
  <si>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</si>
  <si>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</si>
  <si>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</si>
  <si>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</si>
  <si>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</si>
  <si>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</si>
  <si>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</si>
  <si>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</si>
  <si>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</si>
  <si>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</si>
  <si>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</si>
  <si>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</si>
  <si>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</si>
  <si>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</si>
  <si>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</si>
  <si>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</si>
  <si>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</si>
  <si>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</si>
  <si>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</si>
  <si>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</si>
  <si>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</si>
  <si>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</si>
  <si>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</si>
  <si>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</si>
  <si>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</si>
  <si>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</si>
  <si>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</si>
  <si>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</si>
  <si>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</si>
  <si>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</si>
  <si>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</si>
  <si>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</si>
  <si>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</si>
  <si>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</si>
  <si>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</si>
  <si>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</si>
  <si>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</si>
  <si>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</si>
  <si>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</si>
  <si>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</si>
  <si>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</si>
  <si>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</si>
  <si>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</si>
  <si>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</si>
  <si>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</si>
  <si>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</si>
  <si>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</si>
  <si>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</si>
  <si>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</si>
  <si>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</si>
  <si>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</si>
  <si>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</si>
  <si>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</si>
  <si>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</si>
  <si>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</si>
  <si>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</si>
  <si>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</si>
  <si>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</si>
  <si>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</si>
  <si>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</si>
  <si>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</si>
  <si>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</si>
  <si>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</si>
  <si>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</si>
  <si>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</si>
  <si>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</si>
  <si>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</si>
  <si>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</si>
  <si>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</si>
  <si>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</si>
  <si>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</si>
  <si>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</si>
  <si>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</si>
  <si>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</si>
  <si>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</si>
  <si>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</si>
  <si>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</si>
  <si>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</si>
  <si>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</si>
  <si>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</si>
  <si>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</si>
  <si>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</si>
  <si>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</si>
  <si>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</si>
  <si>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</si>
  <si>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</si>
  <si>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</si>
  <si>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</si>
  <si>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</si>
  <si>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</si>
  <si>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</si>
  <si>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</si>
  <si>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</si>
  <si>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</si>
  <si>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</si>
  <si>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</si>
  <si>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</si>
  <si>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</si>
  <si>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</si>
  <si>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</si>
  <si>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</si>
  <si>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</si>
  <si>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</si>
  <si>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</si>
  <si>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</si>
  <si>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</si>
  <si>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</si>
  <si>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</si>
  <si>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</si>
  <si>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</si>
  <si>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</si>
  <si>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</si>
  <si>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</si>
  <si>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</si>
  <si>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</si>
  <si>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</si>
  <si>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</si>
  <si>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</si>
  <si>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</si>
  <si>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</si>
  <si>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</si>
  <si>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</si>
  <si>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</si>
  <si>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</si>
  <si>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</si>
  <si>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</si>
  <si>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</si>
  <si>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</si>
  <si>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</si>
  <si>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</si>
  <si>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</si>
  <si>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</si>
  <si>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</si>
  <si>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</si>
  <si>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</si>
  <si>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</si>
  <si>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</si>
  <si>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</si>
  <si>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</si>
  <si>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</si>
  <si>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</si>
  <si>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</si>
  <si>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</si>
  <si>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</si>
  <si>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</si>
  <si>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</si>
  <si>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</si>
  <si>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</si>
  <si>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</si>
  <si>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</si>
  <si>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</si>
  <si>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</si>
  <si>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</si>
  <si>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</si>
  <si>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</si>
  <si>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</si>
  <si>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</si>
  <si>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</si>
  <si>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</si>
  <si>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</si>
  <si>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</si>
  <si>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</si>
  <si>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</si>
  <si>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</si>
  <si>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</si>
  <si>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</si>
  <si>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</si>
  <si>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</si>
  <si>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</si>
  <si>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</si>
  <si>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</si>
  <si>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</si>
  <si>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</si>
  <si>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</si>
  <si>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</si>
  <si>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</si>
  <si>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</si>
  <si>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</si>
  <si>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</si>
  <si>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</si>
  <si>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</si>
  <si>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</si>
  <si>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</si>
  <si>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</si>
  <si>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</si>
  <si>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</si>
  <si>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</si>
  <si>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</si>
  <si>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</si>
  <si>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</si>
  <si>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</si>
  <si>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</si>
  <si>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</si>
  <si>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</si>
  <si>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</si>
  <si>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</si>
  <si>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</si>
  <si>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</si>
  <si>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</si>
  <si>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</si>
  <si>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</si>
  <si>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</si>
  <si>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</si>
  <si>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</si>
  <si>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</si>
  <si>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</si>
  <si>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</si>
  <si>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</si>
  <si>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</si>
  <si>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</si>
  <si>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</si>
  <si>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</si>
  <si>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</si>
  <si>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</si>
  <si>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</si>
  <si>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</si>
  <si>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</si>
  <si>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</si>
  <si>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</si>
  <si>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</si>
  <si>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</si>
  <si>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</si>
  <si>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</si>
  <si>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</si>
  <si>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</si>
  <si>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</si>
  <si>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</si>
  <si>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</si>
  <si>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</si>
  <si>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</si>
  <si>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</si>
  <si>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</si>
  <si>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</si>
  <si>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</si>
  <si>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</si>
  <si>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</si>
  <si>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</si>
  <si>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</si>
  <si>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</si>
  <si>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</si>
  <si>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</si>
  <si>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</si>
  <si>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</si>
  <si>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</si>
  <si>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</si>
  <si>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</si>
  <si>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</si>
  <si>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</si>
  <si>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</si>
  <si>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</si>
  <si>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</si>
  <si>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</si>
  <si>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</si>
  <si>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</si>
  <si>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</si>
  <si>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</si>
  <si>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</si>
  <si>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</si>
  <si>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</si>
  <si>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</si>
  <si>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</si>
  <si>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</si>
  <si>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</si>
  <si>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</si>
  <si>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</si>
  <si>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</si>
  <si>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</si>
  <si>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</si>
  <si>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</si>
  <si>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</si>
  <si>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</si>
  <si>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</si>
  <si>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</si>
  <si>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</si>
  <si>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</si>
  <si>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</si>
  <si>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</si>
  <si>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</si>
  <si>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</si>
  <si>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</si>
  <si>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</si>
  <si>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</si>
  <si>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</si>
  <si>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</si>
  <si>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</si>
  <si>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</si>
  <si>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</si>
  <si>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</si>
  <si>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</si>
  <si>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</si>
  <si>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</si>
  <si>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</si>
  <si>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</si>
  <si>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</si>
  <si>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</si>
  <si>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</si>
  <si>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</si>
  <si>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</si>
  <si>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</si>
  <si>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</si>
  <si>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</si>
  <si>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</si>
  <si>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</si>
  <si>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</si>
  <si>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</si>
  <si>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</si>
  <si>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</si>
  <si>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</si>
  <si>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</si>
  <si>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</si>
  <si>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</si>
  <si>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</si>
  <si>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</si>
  <si>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</si>
  <si>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</si>
  <si>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</si>
  <si>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</si>
  <si>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</si>
  <si>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</si>
  <si>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</si>
  <si>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</si>
  <si>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</si>
  <si>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</si>
  <si>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</si>
  <si>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</si>
  <si>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</si>
  <si>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</si>
  <si>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</si>
  <si>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</si>
  <si>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</si>
  <si>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</si>
  <si>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</si>
  <si>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</si>
  <si>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</si>
  <si>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</si>
  <si>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</si>
  <si>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</si>
  <si>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</si>
  <si>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</si>
  <si>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</si>
  <si>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</si>
  <si>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</si>
  <si>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</si>
  <si>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</si>
  <si>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</si>
  <si>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</si>
  <si>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</si>
  <si>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</si>
  <si>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</si>
  <si>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</si>
  <si>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</si>
  <si>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</si>
  <si>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</si>
  <si>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</si>
  <si>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</si>
  <si>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</si>
  <si>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</si>
  <si>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</si>
  <si>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</si>
  <si>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</si>
  <si>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</si>
  <si>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</si>
  <si>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</si>
  <si>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</si>
  <si>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</si>
  <si>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</si>
  <si>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</si>
  <si>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</si>
  <si>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</si>
  <si>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</si>
  <si>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</si>
  <si>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</si>
  <si>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</si>
  <si>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</si>
  <si>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</si>
  <si>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</si>
  <si>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</si>
  <si>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</si>
  <si>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</si>
  <si>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</si>
  <si>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</si>
  <si>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</si>
  <si>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</si>
  <si>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</si>
  <si>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</si>
  <si>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</si>
  <si>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</si>
  <si>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</si>
  <si>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</si>
  <si>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</si>
  <si>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</si>
  <si>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</si>
  <si>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</si>
  <si>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</si>
  <si>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</si>
  <si>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</si>
  <si>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</si>
  <si>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</si>
  <si>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</si>
  <si>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</si>
  <si>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</si>
  <si>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</si>
  <si>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</si>
  <si>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</si>
  <si>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</si>
  <si>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</si>
  <si>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</si>
  <si>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</si>
  <si>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</si>
  <si>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</si>
  <si>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</si>
  <si>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</si>
  <si>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</si>
  <si>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</si>
  <si>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</si>
  <si>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</si>
  <si>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</si>
  <si>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</si>
  <si>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</si>
  <si>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</si>
  <si>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</si>
  <si>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</si>
  <si>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</si>
  <si>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</si>
  <si>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</si>
  <si>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</si>
  <si>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</si>
  <si>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</si>
  <si>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</si>
  <si>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</si>
  <si>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</si>
  <si>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</si>
  <si>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</si>
  <si>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</si>
  <si>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</si>
  <si>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</si>
  <si>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</si>
  <si>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</si>
  <si>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</si>
  <si>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</si>
  <si>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</si>
  <si>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</si>
  <si>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</si>
  <si>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</si>
  <si>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</si>
  <si>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</si>
  <si>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</si>
  <si>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</si>
  <si>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</si>
  <si>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</si>
  <si>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</si>
  <si>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</si>
  <si>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</si>
  <si>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</si>
  <si>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</si>
  <si>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</si>
  <si>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</si>
  <si>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</si>
  <si>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</si>
  <si>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</si>
  <si>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</si>
  <si>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</si>
  <si>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</si>
  <si>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</si>
  <si>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</si>
  <si>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</si>
  <si>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</si>
  <si>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</si>
  <si>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</si>
  <si>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</si>
  <si>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</si>
  <si>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</si>
  <si>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</si>
  <si>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</si>
  <si>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</si>
  <si>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</si>
  <si>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</si>
  <si>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</si>
  <si>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</si>
  <si>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</si>
  <si>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</si>
  <si>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</si>
  <si>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</si>
  <si>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</si>
  <si>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</si>
  <si>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</si>
  <si>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</si>
  <si>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</si>
  <si>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</si>
  <si>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</si>
  <si>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</si>
  <si>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</si>
  <si>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</si>
  <si>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</si>
  <si>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</si>
  <si>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</si>
  <si>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</si>
  <si>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</si>
  <si>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</si>
  <si>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</si>
  <si>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</si>
  <si>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</si>
  <si>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</si>
  <si>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</si>
  <si>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</si>
  <si>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</si>
  <si>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</si>
  <si>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</si>
  <si>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</si>
  <si>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</si>
  <si>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</si>
  <si>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</si>
  <si>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</si>
  <si>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</si>
  <si>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</si>
  <si>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</si>
  <si>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</si>
  <si>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</si>
  <si>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</si>
  <si>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</si>
  <si>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</si>
  <si>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</si>
  <si>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</si>
  <si>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</si>
  <si>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</si>
  <si>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</si>
  <si>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</si>
  <si>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</si>
  <si>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</si>
  <si>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</si>
  <si>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</si>
  <si>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</si>
  <si>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</si>
  <si>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</si>
  <si>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</si>
  <si>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</si>
  <si>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</si>
  <si>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</si>
  <si>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</si>
  <si>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</si>
  <si>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</si>
  <si>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</si>
  <si>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</si>
  <si>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</si>
  <si>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</si>
  <si>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</si>
  <si>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</si>
  <si>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</si>
  <si>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</si>
  <si>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</si>
  <si>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</si>
  <si>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</si>
  <si>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</si>
  <si>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</si>
  <si>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</si>
  <si>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</si>
  <si>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</si>
  <si>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</si>
  <si>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</si>
  <si>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</si>
  <si>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</si>
  <si>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</si>
  <si>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</si>
  <si>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</si>
  <si>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</si>
  <si>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</si>
  <si>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</si>
  <si>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</si>
  <si>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</si>
  <si>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</si>
  <si>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</si>
  <si>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</si>
  <si>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</si>
  <si>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</si>
  <si>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</si>
  <si>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</si>
  <si>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</si>
  <si>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</si>
  <si>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</si>
  <si>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</si>
  <si>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</si>
  <si>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</si>
  <si>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</si>
  <si>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</si>
  <si>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</si>
  <si>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</si>
  <si>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</si>
  <si>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</si>
  <si>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</si>
  <si>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</si>
  <si>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</si>
  <si>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</si>
  <si>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</si>
  <si>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</si>
  <si>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</si>
  <si>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</si>
  <si>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</si>
  <si>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</si>
  <si>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</si>
  <si>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</si>
  <si>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</si>
  <si>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</si>
  <si>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</si>
  <si>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</si>
  <si>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</si>
  <si>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</si>
  <si>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</si>
  <si>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</si>
  <si>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</si>
  <si>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</si>
  <si>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</si>
  <si>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</si>
  <si>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</si>
  <si>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</si>
  <si>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</si>
  <si>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</si>
  <si>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</si>
  <si>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</si>
  <si>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</si>
  <si>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</si>
  <si>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</si>
  <si>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</si>
  <si>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</si>
  <si>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</si>
  <si>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</si>
  <si>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</si>
  <si>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</si>
  <si>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</si>
  <si>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</si>
  <si>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</si>
  <si>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</si>
  <si>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</si>
  <si>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</si>
  <si>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</si>
  <si>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</si>
  <si>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</si>
  <si>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</si>
  <si>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</si>
  <si>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</si>
  <si>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</si>
  <si>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</si>
  <si>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</si>
  <si>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</si>
  <si>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</si>
  <si>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</si>
  <si>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</si>
  <si>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</si>
  <si>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</si>
  <si>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</si>
  <si>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</si>
  <si>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</si>
  <si>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</si>
  <si>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</si>
  <si>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</si>
  <si>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</si>
  <si>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</si>
  <si>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</si>
  <si>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</si>
  <si>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</si>
  <si>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</si>
  <si>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</si>
  <si>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</si>
  <si>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</si>
  <si>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</si>
  <si>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</si>
  <si>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</si>
  <si>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</si>
  <si>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</si>
  <si>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</si>
  <si>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</si>
  <si>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</si>
  <si>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</si>
  <si>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</si>
  <si>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</si>
  <si>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</si>
  <si>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</si>
  <si>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</si>
  <si>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</si>
  <si>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</si>
  <si>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</si>
  <si>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</si>
  <si>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</si>
  <si>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</si>
  <si>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</si>
  <si>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</si>
  <si>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</si>
  <si>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</si>
  <si>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</si>
  <si>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</si>
  <si>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</si>
  <si>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</si>
  <si>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</si>
  <si>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</si>
  <si>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</si>
  <si>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</si>
  <si>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</si>
  <si>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</si>
  <si>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</si>
  <si>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</si>
  <si>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</si>
  <si>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</si>
  <si>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</si>
  <si>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</si>
  <si>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</si>
  <si>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</si>
  <si>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</si>
  <si>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</si>
  <si>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</si>
  <si>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</si>
  <si>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</si>
  <si>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</si>
  <si>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</si>
  <si>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</si>
  <si>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</si>
  <si>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</si>
  <si>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</si>
  <si>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</si>
  <si>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</si>
  <si>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</si>
  <si>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</si>
  <si>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</si>
  <si>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</si>
  <si>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</si>
  <si>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</si>
  <si>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</si>
  <si>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</si>
  <si>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</si>
  <si>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</si>
  <si>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</si>
  <si>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</si>
  <si>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</si>
  <si>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</si>
  <si>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</si>
  <si>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</si>
  <si>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</si>
  <si>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</si>
  <si>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</si>
  <si>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</si>
  <si>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</si>
  <si>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</si>
  <si>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</si>
  <si>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</si>
  <si>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</si>
  <si>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</si>
  <si>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</si>
  <si>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</si>
  <si>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</si>
  <si>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</si>
  <si>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</si>
  <si>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</si>
  <si>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</si>
  <si>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</si>
  <si>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</si>
  <si>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</si>
  <si>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</si>
  <si>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</si>
  <si>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</si>
  <si>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</si>
  <si>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</si>
  <si>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</si>
  <si>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</si>
  <si>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</si>
  <si>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</si>
  <si>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</si>
  <si>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</si>
  <si>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</si>
  <si>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</si>
  <si>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</si>
  <si>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</si>
  <si>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</si>
  <si>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</si>
  <si>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</si>
  <si>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</si>
  <si>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</si>
  <si>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</si>
  <si>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</si>
  <si>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</si>
  <si>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</si>
  <si>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</si>
  <si>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</si>
  <si>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</si>
  <si>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</si>
  <si>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</si>
  <si>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</si>
  <si>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</si>
  <si>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</si>
  <si>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</si>
  <si>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</si>
  <si>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</si>
  <si>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</si>
  <si>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</si>
  <si>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</si>
  <si>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</si>
  <si>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</si>
  <si>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</si>
  <si>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</si>
  <si>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</si>
  <si>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</si>
  <si>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</si>
  <si>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</si>
  <si>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</si>
  <si>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</si>
  <si>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</si>
  <si>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</si>
  <si>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</si>
  <si>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</si>
  <si>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</si>
  <si>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</si>
  <si>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</si>
  <si>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</si>
  <si>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</si>
  <si>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</si>
  <si>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</si>
  <si>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</si>
  <si>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</si>
  <si>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</si>
  <si>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</si>
  <si>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</si>
  <si>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</si>
  <si>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</si>
  <si>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</si>
  <si>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</si>
  <si>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</si>
  <si>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</si>
  <si>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</si>
  <si>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</si>
  <si>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</si>
  <si>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</si>
  <si>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</si>
  <si>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</si>
  <si>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</si>
  <si>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</si>
  <si>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</si>
  <si>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</si>
  <si>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</si>
  <si>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</si>
  <si>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</si>
  <si>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</si>
  <si>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</si>
  <si>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</si>
  <si>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</si>
  <si>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</si>
  <si>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</si>
  <si>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</si>
  <si>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</si>
  <si>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</si>
  <si>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</si>
  <si>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</si>
  <si>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</si>
  <si>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</si>
  <si>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</si>
  <si>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</si>
  <si>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</si>
  <si>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</si>
  <si>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</si>
  <si>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</si>
  <si>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</si>
  <si>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</si>
  <si>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</si>
  <si>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</si>
  <si>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</si>
  <si>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</si>
  <si>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</si>
  <si>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</si>
  <si>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</si>
  <si>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</si>
  <si>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</si>
  <si>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</si>
  <si>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</si>
  <si>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</si>
  <si>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</si>
  <si>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</si>
  <si>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</si>
  <si>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</si>
  <si>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</si>
  <si>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</si>
  <si>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</si>
  <si>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</si>
  <si>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</si>
  <si>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</si>
  <si>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</si>
  <si>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</si>
  <si>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</si>
  <si>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</si>
  <si>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</si>
  <si>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</si>
  <si>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</si>
  <si>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</si>
  <si>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</si>
  <si>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</si>
  <si>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</si>
  <si>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</si>
  <si>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</si>
  <si>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</si>
  <si>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</si>
  <si>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</si>
  <si>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</si>
  <si>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</si>
  <si>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</si>
  <si>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</si>
  <si>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</si>
  <si>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</si>
  <si>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</si>
  <si>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</si>
  <si>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</si>
  <si>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</si>
  <si>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</si>
  <si>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</si>
  <si>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</si>
  <si>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</si>
  <si>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</si>
  <si>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</si>
  <si>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</si>
  <si>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</si>
  <si>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</si>
  <si>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</si>
  <si>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</si>
  <si>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</si>
  <si>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</si>
  <si>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</si>
  <si>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</si>
  <si>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</si>
  <si>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</si>
  <si>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</si>
  <si>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</si>
  <si>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</si>
  <si>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</si>
  <si>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</si>
  <si>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</si>
  <si>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</si>
  <si>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</si>
  <si>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</si>
  <si>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</si>
  <si>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</si>
  <si>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</si>
  <si>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</si>
  <si>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</si>
  <si>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</si>
  <si>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</si>
  <si>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</si>
  <si>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</si>
  <si>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</si>
  <si>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</si>
  <si>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</si>
  <si>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</si>
  <si>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</si>
  <si>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</si>
  <si>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</si>
  <si>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</si>
  <si>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</si>
  <si>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</si>
  <si>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</si>
  <si>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</si>
  <si>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</si>
  <si>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</si>
  <si>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</si>
  <si>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</si>
  <si>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</si>
  <si>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</si>
  <si>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</si>
  <si>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</si>
  <si>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</si>
  <si>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</si>
  <si>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</si>
  <si>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</si>
  <si>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</si>
  <si>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</si>
  <si>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</si>
  <si>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</si>
  <si>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</si>
  <si>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</si>
  <si>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</si>
  <si>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</si>
  <si>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</si>
  <si>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</si>
  <si>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</si>
  <si>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</si>
  <si>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</si>
  <si>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</si>
  <si>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</si>
  <si>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</si>
  <si>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</si>
  <si>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</si>
  <si>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</si>
  <si>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</si>
  <si>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</si>
  <si>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</si>
  <si>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</si>
  <si>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</si>
  <si>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</si>
  <si>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</si>
  <si>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</si>
  <si>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</si>
  <si>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</si>
  <si>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</si>
  <si>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</si>
  <si>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</si>
  <si>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</si>
  <si>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</si>
  <si>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</si>
  <si>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</si>
  <si>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</si>
  <si>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</si>
  <si>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</si>
  <si>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</si>
  <si>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</si>
  <si>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</si>
  <si>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</si>
  <si>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</si>
  <si>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</si>
  <si>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</si>
  <si>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</si>
  <si>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</si>
  <si>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</si>
  <si>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</si>
  <si>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</si>
  <si>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</si>
  <si>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</si>
  <si>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</si>
  <si>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</si>
  <si>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</si>
  <si>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</si>
  <si>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</si>
  <si>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</si>
  <si>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</si>
  <si>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</si>
  <si>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</si>
  <si>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</si>
  <si>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</si>
  <si>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</si>
  <si>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</si>
  <si>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</si>
  <si>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</si>
  <si>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</si>
  <si>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</si>
  <si>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</si>
  <si>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</si>
  <si>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</si>
  <si>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</si>
  <si>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</si>
  <si>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</si>
  <si>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</si>
  <si>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</si>
  <si>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</si>
  <si>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</si>
  <si>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</si>
  <si>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</si>
  <si>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</si>
  <si>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</si>
  <si>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</si>
  <si>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</si>
  <si>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</si>
  <si>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</si>
  <si>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</si>
  <si>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</si>
  <si>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</si>
  <si>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</si>
  <si>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</si>
  <si>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</si>
  <si>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</si>
  <si>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</si>
  <si>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</si>
  <si>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</si>
  <si>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</si>
  <si>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</si>
  <si>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</si>
  <si>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</si>
  <si>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</si>
  <si>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</si>
  <si>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</si>
  <si>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</si>
  <si>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</si>
  <si>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</si>
  <si>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</si>
  <si>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</si>
  <si>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</si>
  <si>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</si>
  <si>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</si>
  <si>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</si>
  <si>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</si>
  <si>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</si>
  <si>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</si>
  <si>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</si>
  <si>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</si>
  <si>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</si>
  <si>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</si>
  <si>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</si>
  <si>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</si>
  <si>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</si>
  <si>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</si>
  <si>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</si>
  <si>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</si>
  <si>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</si>
  <si>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</si>
  <si>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</si>
  <si>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</si>
  <si>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</si>
  <si>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</si>
  <si>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</si>
  <si>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</si>
  <si>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</si>
  <si>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</si>
  <si>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</si>
  <si>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</si>
  <si>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</si>
  <si>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</si>
  <si>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</si>
  <si>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</si>
  <si>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</si>
  <si>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</si>
  <si>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</si>
  <si>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</si>
  <si>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</si>
  <si>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</si>
  <si>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</si>
  <si>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</si>
  <si>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</si>
  <si>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</si>
  <si>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</si>
  <si>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</si>
  <si>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</si>
  <si>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</si>
  <si>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</si>
  <si>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</si>
  <si>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</si>
  <si>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</si>
  <si>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</si>
  <si>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</si>
  <si>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</si>
  <si>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</si>
  <si>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</si>
  <si>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</si>
  <si>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</si>
  <si>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</si>
  <si>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</si>
  <si>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</si>
  <si>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</si>
  <si>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</si>
  <si>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</si>
  <si>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</si>
  <si>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</si>
  <si>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</si>
  <si>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</si>
  <si>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</si>
  <si>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</si>
  <si>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</si>
  <si>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</si>
  <si>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</si>
  <si>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</si>
  <si>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</si>
  <si>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</si>
  <si>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</si>
  <si>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</si>
  <si>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</si>
  <si>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</si>
  <si>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</si>
  <si>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</si>
  <si>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</si>
  <si>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</si>
  <si>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</si>
  <si>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</si>
  <si>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</si>
  <si>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</si>
  <si>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</si>
  <si>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</si>
  <si>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</si>
  <si>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</si>
  <si>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</si>
  <si>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</si>
  <si>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</si>
  <si>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</si>
  <si>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</si>
  <si>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</si>
  <si>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</si>
  <si>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</si>
  <si>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</si>
  <si>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</si>
  <si>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</si>
  <si>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</si>
  <si>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</si>
  <si>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</si>
  <si>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</si>
  <si>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</si>
  <si>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</si>
  <si>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</si>
  <si>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</si>
  <si>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</si>
  <si>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</si>
  <si>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</si>
  <si>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</si>
  <si>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</si>
  <si>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</si>
  <si>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</si>
  <si>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</si>
  <si>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</si>
  <si>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</si>
  <si>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</si>
  <si>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</si>
  <si>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</si>
  <si>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</si>
  <si>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</si>
  <si>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</si>
  <si>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</si>
  <si>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</si>
  <si>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</si>
  <si>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</si>
  <si>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</si>
  <si>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</si>
  <si>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</si>
  <si>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</si>
  <si>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</si>
  <si>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</si>
  <si>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</si>
  <si>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</si>
  <si>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</si>
  <si>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</si>
  <si>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</si>
  <si>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</si>
  <si>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</si>
  <si>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</si>
  <si>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</si>
  <si>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</si>
  <si>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</si>
  <si>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</si>
  <si>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</si>
  <si>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</si>
  <si>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</si>
  <si>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</si>
  <si>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</si>
  <si>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</si>
  <si>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</si>
  <si>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</si>
  <si>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</si>
  <si>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</si>
  <si>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</si>
  <si>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</si>
  <si>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</si>
  <si>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</si>
  <si>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</si>
  <si>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</si>
  <si>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</si>
  <si>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</si>
  <si>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</si>
  <si>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</si>
  <si>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</si>
  <si>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</si>
  <si>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</si>
  <si>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</si>
  <si>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</si>
  <si>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</si>
  <si>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</si>
  <si>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</si>
  <si>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</si>
  <si>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</si>
  <si>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</si>
  <si>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</si>
  <si>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</si>
  <si>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</si>
  <si>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</si>
  <si>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</si>
  <si>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</si>
  <si>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</si>
  <si>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</si>
  <si>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</si>
  <si>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</si>
  <si>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</si>
  <si>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</si>
  <si>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</si>
  <si>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</si>
  <si>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</si>
  <si>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</si>
  <si>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</si>
  <si>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</si>
  <si>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</si>
  <si>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</si>
  <si>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</si>
  <si>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</si>
  <si>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</si>
  <si>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</si>
  <si>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</si>
  <si>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</si>
  <si>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</si>
  <si>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</si>
  <si>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</si>
  <si>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</si>
  <si>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</si>
  <si>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</si>
  <si>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</si>
  <si>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</si>
  <si>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</si>
  <si>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</si>
  <si>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</si>
  <si>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</si>
  <si>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</si>
  <si>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</si>
  <si>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</si>
  <si>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</si>
  <si>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</si>
  <si>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</si>
  <si>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</si>
  <si>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</si>
  <si>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</si>
  <si>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</si>
  <si>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</si>
  <si>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</si>
  <si>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</si>
  <si>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</si>
  <si>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</si>
  <si>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</si>
  <si>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</si>
  <si>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</si>
  <si>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</si>
  <si>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</si>
  <si>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</si>
  <si>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</si>
  <si>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</si>
  <si>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</si>
  <si>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</si>
  <si>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</si>
  <si>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</si>
  <si>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</si>
  <si>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</si>
  <si>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</si>
  <si>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</si>
  <si>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</si>
  <si>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</si>
  <si>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</si>
  <si>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</si>
  <si>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</si>
  <si>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</si>
  <si>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</si>
  <si>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</si>
  <si>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</si>
  <si>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</si>
  <si>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</si>
  <si>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</si>
  <si>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</si>
  <si>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</si>
  <si>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</si>
  <si>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</si>
  <si>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</si>
  <si>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</si>
  <si>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</si>
  <si>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</si>
  <si>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</si>
  <si>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</si>
  <si>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</si>
  <si>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</si>
  <si>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</si>
  <si>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</si>
  <si>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</si>
  <si>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</si>
  <si>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</si>
  <si>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</si>
  <si>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</si>
  <si>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</si>
  <si>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</si>
  <si>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</si>
  <si>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</si>
  <si>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</si>
  <si>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</si>
  <si>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</si>
  <si>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</si>
  <si>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</si>
  <si>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</si>
  <si>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</si>
  <si>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</si>
  <si>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</si>
  <si>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</si>
  <si>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</si>
  <si>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</si>
  <si>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</si>
  <si>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</si>
  <si>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</si>
  <si>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</si>
  <si>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</si>
  <si>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</si>
  <si>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</si>
  <si>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</si>
  <si>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</si>
  <si>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</si>
  <si>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</si>
  <si>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</si>
  <si>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</si>
  <si>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</si>
  <si>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</si>
  <si>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</si>
  <si>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</si>
  <si>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</si>
  <si>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</si>
  <si>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</si>
  <si>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</si>
  <si>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</si>
  <si>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</si>
  <si>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</si>
  <si>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</si>
  <si>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</si>
  <si>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</si>
  <si>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</si>
  <si>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</si>
  <si>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</si>
  <si>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</si>
  <si>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</si>
  <si>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</si>
  <si>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</si>
  <si>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</si>
  <si>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</si>
  <si>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</si>
  <si>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</si>
  <si>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</si>
  <si>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</si>
  <si>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</si>
  <si>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</si>
  <si>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</si>
  <si>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</si>
  <si>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</si>
  <si>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</si>
  <si>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</si>
  <si>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</si>
  <si>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</si>
  <si>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</si>
  <si>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</si>
  <si>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</si>
  <si>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</si>
  <si>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</si>
  <si>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</si>
  <si>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</si>
  <si>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</si>
  <si>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</si>
  <si>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</si>
  <si>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</si>
  <si>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</si>
  <si>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</si>
  <si>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</si>
  <si>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</si>
  <si>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</si>
  <si>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</si>
  <si>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</si>
  <si>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</si>
  <si>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</si>
  <si>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</si>
  <si>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</si>
  <si>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</si>
  <si>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</si>
  <si>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</si>
  <si>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</si>
  <si>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</si>
  <si>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</si>
  <si>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</si>
  <si>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</si>
  <si>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</si>
  <si>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</si>
  <si>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</si>
  <si>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</si>
  <si>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</si>
  <si>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</si>
  <si>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</si>
  <si>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</si>
  <si>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</si>
  <si>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</si>
  <si>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</si>
  <si>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</si>
  <si>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</si>
  <si>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</si>
  <si>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</si>
  <si>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</si>
  <si>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</si>
  <si>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</si>
  <si>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</si>
  <si>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</si>
  <si>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</si>
  <si>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</si>
  <si>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</si>
  <si>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</si>
  <si>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</si>
  <si>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</si>
  <si>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</si>
  <si>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</si>
  <si>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</si>
  <si>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</si>
  <si>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</si>
  <si>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</si>
  <si>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</si>
  <si>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</si>
  <si>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</si>
  <si>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</si>
  <si>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</si>
  <si>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</si>
  <si>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</si>
  <si>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</si>
  <si>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</si>
  <si>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</si>
  <si>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</si>
  <si>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</si>
  <si>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</si>
  <si>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</si>
  <si>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</si>
  <si>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</si>
  <si>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</si>
  <si>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</si>
  <si>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</si>
  <si>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</si>
  <si>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</si>
  <si>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</si>
  <si>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</si>
  <si>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</si>
  <si>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</si>
  <si>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</si>
  <si>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</si>
  <si>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</si>
  <si>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</si>
  <si>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</si>
  <si>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</si>
  <si>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</si>
  <si>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</si>
  <si>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</si>
  <si>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</si>
  <si>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</si>
  <si>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</si>
  <si>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</si>
  <si>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</si>
  <si>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</si>
  <si>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</si>
  <si>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</si>
  <si>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</si>
  <si>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</si>
  <si>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</si>
  <si>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</si>
  <si>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</si>
  <si>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</si>
  <si>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</si>
  <si>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</si>
  <si>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</si>
  <si>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</si>
  <si>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</si>
  <si>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</si>
  <si>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</si>
  <si>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</si>
  <si>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</si>
  <si>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</si>
  <si>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</si>
  <si>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</si>
  <si>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</si>
  <si>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</si>
  <si>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</si>
  <si>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</si>
  <si>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</si>
  <si>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</si>
  <si>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</si>
  <si>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</si>
  <si>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</si>
  <si>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</si>
  <si>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</si>
  <si>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</si>
  <si>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</si>
  <si>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</si>
  <si>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</si>
  <si>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</si>
  <si>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</si>
  <si>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</si>
  <si>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</si>
  <si>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</si>
  <si>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</si>
  <si>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</si>
  <si>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</si>
  <si>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</si>
  <si>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</si>
  <si>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</si>
  <si>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</si>
  <si>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</si>
  <si>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</si>
  <si>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</si>
  <si>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</si>
  <si>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</si>
  <si>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</si>
  <si>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</si>
  <si>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</si>
  <si>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</si>
  <si>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</si>
  <si>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</si>
  <si>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</si>
  <si>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</si>
  <si>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</si>
  <si>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</si>
  <si>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</si>
  <si>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</si>
  <si>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</si>
  <si>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</si>
  <si>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</si>
  <si>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</si>
  <si>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</si>
  <si>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</si>
  <si>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</si>
  <si>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</si>
  <si>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</si>
  <si>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</si>
  <si>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</si>
  <si>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</si>
  <si>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</si>
  <si>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</si>
  <si>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</si>
  <si>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</si>
  <si>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</si>
  <si>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</si>
  <si>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</si>
  <si>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</si>
  <si>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</si>
  <si>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</si>
  <si>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</si>
  <si>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</si>
  <si>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</si>
  <si>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</si>
  <si>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</si>
  <si>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</si>
  <si>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</si>
  <si>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</si>
  <si>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</si>
  <si>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</si>
  <si>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</si>
  <si>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</si>
  <si>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</si>
  <si>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</si>
  <si>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</si>
  <si>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</si>
  <si>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</si>
  <si>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</si>
  <si>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</si>
  <si>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</si>
  <si>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</si>
  <si>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</si>
  <si>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</si>
  <si>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</si>
  <si>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</si>
  <si>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</si>
  <si>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</si>
  <si>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</si>
  <si>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</si>
  <si>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</si>
  <si>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</si>
  <si>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</si>
  <si>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</si>
  <si>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</si>
  <si>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</si>
  <si>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</si>
  <si>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</si>
  <si>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</si>
  <si>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</si>
  <si>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</si>
  <si>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</si>
  <si>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</si>
  <si>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</si>
  <si>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</si>
  <si>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</si>
  <si>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</si>
  <si>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</si>
  <si>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</si>
  <si>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</si>
  <si>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</si>
  <si>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</si>
  <si>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</si>
  <si>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</si>
  <si>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</si>
  <si>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</si>
  <si>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</si>
  <si>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</si>
  <si>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</si>
  <si>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</si>
  <si>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</si>
  <si>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</si>
  <si>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</si>
  <si>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</si>
  <si>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</si>
  <si>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</si>
  <si>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</si>
  <si>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</si>
  <si>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</si>
  <si>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</si>
  <si>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</si>
  <si>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</si>
  <si>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</si>
  <si>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</si>
  <si>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</si>
  <si>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</si>
  <si>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</si>
  <si>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</si>
  <si>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</si>
  <si>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</si>
  <si>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</si>
  <si>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</si>
  <si>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</si>
  <si>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</si>
  <si>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</si>
  <si>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</si>
  <si>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</si>
  <si>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</si>
  <si>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</si>
  <si>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</si>
  <si>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</si>
  <si>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</si>
  <si>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</si>
  <si>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</si>
  <si>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</si>
  <si>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</si>
  <si>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</si>
  <si>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</si>
  <si>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</si>
  <si>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</si>
  <si>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</si>
  <si>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</si>
  <si>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</si>
  <si>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</si>
  <si>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</si>
  <si>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</si>
  <si>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</si>
  <si>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</si>
  <si>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</si>
  <si>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</si>
  <si>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</si>
  <si>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</si>
  <si>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</si>
  <si>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</si>
  <si>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</si>
  <si>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</si>
  <si>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</si>
  <si>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</si>
  <si>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</si>
  <si>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</si>
  <si>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</si>
  <si>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</si>
  <si>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</si>
  <si>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</si>
  <si>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</si>
  <si>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</si>
  <si>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</si>
  <si>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</si>
  <si>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</si>
  <si>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</si>
  <si>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</si>
  <si>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</si>
  <si>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</si>
  <si>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</si>
  <si>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</si>
  <si>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</si>
  <si>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</si>
  <si>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</si>
  <si>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</si>
  <si>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</si>
  <si>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</si>
  <si>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</si>
  <si>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</si>
  <si>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</si>
  <si>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</si>
  <si>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</si>
  <si>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</si>
  <si>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</si>
  <si>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</si>
  <si>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</si>
  <si>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</si>
  <si>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</si>
  <si>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</si>
  <si>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</si>
  <si>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</si>
  <si>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</si>
  <si>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</si>
  <si>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</si>
  <si>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</si>
  <si>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</si>
  <si>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</si>
  <si>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</si>
  <si>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</si>
  <si>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</si>
  <si>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</si>
  <si>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</si>
  <si>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</si>
  <si>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</si>
  <si>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</si>
  <si>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</si>
  <si>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</si>
  <si>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</si>
  <si>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</si>
  <si>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</si>
  <si>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</si>
  <si>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</si>
  <si>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</si>
  <si>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</si>
  <si>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</si>
  <si>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</si>
  <si>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</si>
  <si>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</si>
  <si>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</si>
  <si>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</si>
  <si>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</si>
  <si>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</si>
  <si>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</si>
  <si>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</si>
  <si>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</si>
  <si>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</si>
  <si>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</si>
  <si>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</si>
  <si>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</si>
  <si>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</si>
  <si>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</si>
  <si>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</si>
  <si>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</si>
  <si>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</si>
  <si>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</si>
  <si>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</si>
  <si>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</si>
  <si>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</si>
  <si>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</si>
  <si>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</si>
  <si>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</si>
  <si>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</si>
  <si>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</si>
  <si>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</si>
  <si>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</si>
  <si>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</si>
  <si>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</si>
  <si>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</si>
  <si>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</si>
  <si>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</si>
  <si>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</si>
  <si>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</si>
  <si>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</si>
  <si>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</si>
  <si>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</si>
  <si>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</si>
  <si>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</si>
  <si>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</si>
  <si>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</si>
  <si>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</si>
  <si>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</si>
  <si>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</si>
  <si>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</si>
  <si>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</si>
  <si>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</si>
  <si>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</si>
  <si>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</si>
  <si>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</si>
  <si>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</si>
  <si>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</si>
  <si>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</si>
  <si>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</si>
  <si>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</si>
  <si>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</si>
  <si>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</si>
  <si>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</si>
  <si>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</si>
  <si>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</si>
  <si>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</si>
  <si>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</si>
  <si>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</si>
  <si>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</si>
  <si>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</si>
  <si>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</si>
  <si>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</si>
  <si>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</si>
  <si>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</si>
  <si>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</si>
  <si>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</si>
  <si>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</si>
  <si>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</si>
  <si>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</si>
  <si>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</si>
  <si>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</si>
  <si>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</si>
  <si>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</si>
  <si>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</si>
  <si>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</si>
  <si>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</si>
  <si>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</si>
  <si>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</si>
  <si>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</si>
  <si>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</si>
  <si>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</si>
  <si>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</si>
  <si>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</si>
  <si>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</si>
  <si>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</si>
  <si>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</si>
  <si>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</si>
  <si>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</si>
  <si>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</si>
  <si>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</si>
  <si>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</si>
  <si>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</si>
  <si>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</si>
  <si>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</si>
  <si>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</si>
  <si>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</si>
  <si>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</si>
  <si>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</si>
  <si>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</si>
  <si>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</si>
  <si>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</si>
  <si>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</si>
  <si>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</si>
  <si>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</si>
  <si>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</si>
  <si>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</si>
  <si>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</si>
  <si>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</si>
  <si>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</si>
  <si>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</si>
  <si>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</si>
  <si>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</si>
  <si>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</si>
  <si>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</si>
  <si>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</si>
  <si>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</si>
  <si>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</si>
  <si>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</si>
  <si>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</si>
  <si>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</si>
  <si>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</si>
  <si>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</si>
  <si>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</si>
  <si>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</si>
  <si>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</si>
  <si>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</si>
  <si>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</si>
  <si>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</si>
  <si>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</si>
  <si>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</si>
  <si>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</si>
  <si>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</si>
  <si>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</si>
  <si>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</si>
  <si>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</si>
  <si>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</si>
  <si>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</si>
  <si>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</si>
  <si>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</si>
  <si>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</si>
  <si>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</si>
  <si>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</si>
  <si>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</si>
  <si>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</si>
  <si>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</si>
  <si>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</si>
  <si>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</si>
  <si>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</si>
  <si>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</si>
  <si>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</si>
  <si>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</si>
  <si>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</si>
  <si>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</si>
  <si>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</si>
  <si>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</si>
  <si>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</si>
  <si>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</si>
  <si>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</si>
  <si>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</si>
  <si>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</si>
  <si>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</si>
  <si>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</si>
  <si>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</si>
  <si>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</si>
  <si>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</si>
  <si>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</si>
  <si>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</si>
  <si>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</si>
  <si>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</si>
  <si>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</si>
  <si>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</si>
  <si>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</si>
  <si>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</si>
  <si>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</si>
  <si>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</si>
  <si>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</si>
  <si>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</si>
  <si>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</si>
  <si>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</si>
  <si>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</si>
  <si>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</si>
  <si>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</si>
  <si>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</si>
  <si>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</si>
  <si>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</si>
  <si>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</si>
  <si>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</si>
  <si>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</si>
  <si>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</si>
  <si>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</si>
  <si>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</si>
  <si>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</si>
  <si>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</si>
  <si>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</si>
  <si>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</si>
  <si>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</si>
  <si>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</si>
  <si>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</si>
  <si>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</si>
  <si>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</si>
  <si>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</si>
  <si>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</si>
  <si>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</si>
  <si>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</si>
  <si>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</si>
  <si>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</si>
  <si>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</si>
  <si>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</si>
  <si>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</si>
  <si>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</si>
  <si>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</si>
  <si>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</si>
  <si>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</si>
  <si>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</si>
  <si>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</si>
  <si>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</si>
  <si>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</si>
  <si>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</si>
  <si>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</si>
  <si>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</si>
  <si>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</si>
  <si>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</si>
  <si>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</si>
  <si>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</si>
  <si>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</si>
  <si>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</si>
  <si>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</si>
  <si>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</si>
  <si>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</si>
  <si>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</si>
  <si>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</si>
  <si>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</si>
  <si>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</si>
  <si>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</si>
  <si>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</si>
  <si>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</si>
  <si>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</si>
  <si>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</si>
  <si>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</si>
  <si>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</si>
  <si>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</si>
  <si>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</si>
  <si>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</si>
  <si>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</si>
  <si>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</si>
  <si>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</si>
  <si>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</si>
  <si>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</si>
  <si>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</si>
  <si>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</si>
  <si>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</si>
  <si>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</si>
  <si>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</si>
  <si>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</si>
  <si>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</si>
  <si>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</si>
  <si>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</si>
  <si>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</si>
  <si>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</si>
  <si>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</si>
  <si>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</si>
  <si>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</si>
  <si>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</si>
  <si>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</si>
  <si>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</si>
  <si>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</si>
  <si>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</si>
  <si>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</si>
  <si>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</si>
  <si>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</si>
  <si>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</si>
  <si>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</si>
  <si>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</si>
  <si>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</si>
  <si>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</si>
  <si>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</si>
  <si>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</si>
  <si>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</si>
  <si>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</si>
  <si>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</si>
  <si>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</si>
  <si>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</si>
  <si>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</si>
  <si>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</si>
  <si>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</si>
  <si>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</si>
  <si>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</si>
  <si>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</si>
  <si>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</si>
  <si>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</si>
  <si>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</si>
  <si>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</si>
  <si>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</si>
  <si>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</si>
  <si>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</si>
  <si>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</si>
  <si>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</si>
  <si>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</si>
  <si>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</si>
  <si>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</si>
  <si>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</si>
  <si>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</si>
  <si>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</si>
  <si>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</si>
  <si>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</si>
  <si>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</si>
  <si>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</si>
  <si>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</si>
  <si>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</si>
  <si>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</si>
  <si>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</si>
  <si>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</si>
  <si>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</si>
  <si>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</si>
  <si>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</si>
  <si>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</si>
  <si>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</si>
  <si>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</si>
  <si>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</si>
  <si>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</si>
  <si>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</si>
  <si>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</si>
  <si>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</si>
  <si>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</si>
  <si>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</si>
  <si>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</si>
  <si>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</si>
  <si>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</si>
  <si>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</si>
  <si>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</si>
  <si>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</si>
  <si>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</si>
  <si>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</si>
  <si>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</si>
  <si>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</si>
  <si>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</si>
  <si>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</si>
  <si>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</si>
  <si>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</si>
  <si>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</si>
  <si>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</si>
  <si>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</si>
  <si>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</si>
  <si>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</si>
  <si>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</si>
  <si>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</si>
  <si>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</si>
  <si>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</si>
  <si>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</si>
  <si>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</si>
  <si>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</si>
  <si>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</si>
  <si>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</si>
  <si>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</si>
  <si>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</si>
  <si>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</si>
  <si>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</si>
  <si>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</si>
  <si>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</si>
  <si>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</si>
  <si>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</si>
  <si>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</si>
  <si>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</si>
  <si>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</si>
  <si>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</si>
  <si>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</si>
  <si>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</si>
  <si>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</si>
  <si>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</si>
  <si>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</si>
  <si>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</si>
  <si>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</si>
  <si>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</si>
  <si>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</si>
  <si>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</si>
  <si>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</si>
  <si>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</si>
  <si>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</si>
  <si>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</si>
  <si>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</si>
  <si>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</si>
  <si>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</si>
  <si>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</si>
  <si>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</si>
  <si>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</si>
  <si>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</si>
  <si>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</si>
  <si>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</si>
  <si>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</si>
  <si>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</si>
  <si>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</si>
  <si>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</si>
  <si>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</si>
  <si>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</si>
  <si>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</si>
  <si>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</si>
  <si>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</si>
  <si>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</si>
  <si>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</si>
  <si>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</si>
  <si>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</si>
  <si>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</si>
  <si>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</si>
  <si>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</si>
  <si>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</si>
  <si>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</si>
  <si>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</si>
  <si>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</si>
  <si>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</si>
  <si>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</si>
  <si>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</si>
  <si>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</si>
  <si>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</si>
  <si>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</si>
  <si>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</si>
  <si>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</si>
  <si>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</si>
  <si>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</si>
  <si>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</si>
  <si>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</si>
  <si>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</si>
  <si>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</si>
  <si>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</si>
  <si>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</si>
  <si>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</si>
  <si>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</si>
  <si>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</si>
  <si>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</si>
  <si>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</si>
  <si>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</si>
  <si>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</si>
  <si>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</si>
  <si>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</si>
  <si>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</si>
  <si>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</si>
  <si>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</si>
  <si>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</si>
  <si>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</si>
  <si>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</si>
  <si>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</si>
  <si>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</si>
  <si>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</si>
  <si>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</si>
  <si>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</si>
  <si>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</si>
  <si>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</si>
  <si>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</si>
  <si>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</si>
  <si>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</si>
  <si>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</si>
  <si>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</si>
  <si>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</si>
  <si>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</si>
  <si>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</si>
  <si>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</si>
  <si>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</si>
  <si>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</si>
  <si>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</si>
  <si>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</si>
  <si>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</si>
  <si>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</si>
  <si>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</si>
  <si>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</si>
  <si>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</si>
  <si>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</si>
  <si>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</si>
  <si>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</si>
  <si>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</si>
  <si>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</si>
  <si>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</si>
  <si>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</si>
  <si>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</si>
  <si>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</si>
  <si>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</si>
  <si>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</si>
  <si>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</si>
  <si>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</si>
  <si>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</si>
  <si>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</si>
  <si>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</si>
  <si>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</si>
  <si>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</si>
  <si>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</si>
  <si>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</si>
  <si>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</si>
  <si>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</si>
  <si>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</si>
  <si>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</si>
  <si>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</si>
  <si>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</si>
  <si>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</si>
  <si>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</si>
  <si>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</si>
  <si>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</si>
  <si>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</si>
  <si>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</si>
  <si>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</si>
  <si>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</si>
  <si>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</si>
  <si>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</si>
  <si>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</si>
  <si>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</si>
  <si>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</si>
  <si>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</si>
  <si>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</si>
  <si>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</si>
  <si>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</si>
  <si>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</si>
  <si>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</si>
  <si>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</si>
  <si>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</si>
  <si>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</si>
  <si>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</si>
  <si>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</si>
  <si>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</si>
  <si>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</si>
  <si>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</si>
  <si>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</si>
  <si>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</si>
  <si>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</si>
  <si>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</si>
  <si>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</si>
  <si>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</si>
  <si>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</si>
  <si>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</si>
  <si>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</si>
  <si>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</si>
  <si>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</si>
  <si>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</si>
  <si>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</si>
  <si>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</si>
  <si>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</si>
  <si>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</si>
  <si>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</si>
  <si>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</si>
  <si>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</si>
  <si>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</si>
  <si>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</si>
  <si>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</si>
  <si>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</si>
  <si>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</si>
  <si>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</si>
  <si>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</si>
  <si>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</si>
  <si>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</si>
  <si>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</si>
  <si>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</si>
  <si>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</si>
  <si>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</si>
  <si>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</si>
  <si>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</si>
  <si>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</si>
  <si>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</si>
  <si>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</si>
  <si>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</si>
  <si>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</si>
  <si>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</si>
  <si>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</si>
  <si>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</si>
  <si>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</si>
  <si>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</si>
  <si>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</si>
  <si>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</si>
  <si>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</si>
  <si>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</si>
  <si>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</si>
  <si>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</si>
  <si>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</si>
  <si>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</si>
  <si>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</si>
  <si>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</si>
  <si>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</si>
  <si>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</si>
  <si>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</si>
  <si>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</si>
  <si>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</si>
  <si>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</si>
  <si>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</si>
  <si>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</si>
  <si>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</si>
  <si>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</si>
  <si>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</si>
  <si>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</si>
  <si>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</si>
  <si>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</si>
  <si>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</si>
  <si>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</si>
  <si>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</si>
  <si>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</si>
  <si>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</si>
  <si>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</si>
  <si>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</si>
  <si>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</si>
  <si>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</si>
  <si>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</si>
  <si>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</si>
  <si>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</si>
  <si>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</si>
  <si>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</si>
  <si>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</si>
  <si>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</si>
  <si>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</si>
  <si>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</si>
  <si>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</si>
  <si>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</si>
  <si>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</si>
  <si>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</si>
  <si>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</si>
  <si>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</si>
  <si>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</si>
  <si>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</si>
  <si>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</si>
  <si>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</si>
  <si>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</si>
  <si>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</si>
  <si>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</si>
  <si>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</si>
  <si>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</si>
  <si>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</si>
  <si>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</si>
  <si>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</si>
  <si>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</si>
  <si>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</si>
  <si>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</si>
  <si>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</si>
  <si>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</si>
  <si>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</si>
  <si>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</si>
  <si>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</si>
  <si>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</si>
  <si>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</si>
  <si>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</si>
  <si>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</si>
  <si>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</si>
  <si>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</si>
  <si>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</si>
  <si>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</si>
  <si>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</si>
  <si>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</si>
  <si>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</si>
  <si>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</si>
  <si>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</si>
  <si>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</si>
  <si>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</si>
  <si>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</si>
  <si>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</si>
  <si>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</si>
  <si>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</si>
  <si>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</si>
  <si>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</si>
  <si>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</si>
  <si>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</si>
  <si>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</si>
  <si>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</si>
  <si>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</si>
  <si>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</si>
  <si>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</si>
  <si>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</si>
  <si>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</si>
  <si>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</si>
  <si>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</si>
  <si>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</si>
  <si>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</si>
  <si>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</si>
  <si>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</si>
  <si>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</si>
  <si>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</si>
  <si>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</si>
  <si>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</si>
  <si>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</si>
  <si>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</si>
  <si>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</si>
  <si>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</si>
  <si>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</si>
  <si>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</si>
  <si>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</si>
  <si>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</si>
  <si>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</si>
  <si>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</si>
  <si>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</si>
  <si>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</si>
  <si>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</si>
  <si>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</si>
  <si>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</si>
  <si>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</si>
  <si>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</si>
  <si>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</si>
  <si>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</si>
  <si>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</si>
  <si>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</si>
  <si>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</si>
  <si>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</si>
  <si>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</si>
  <si>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</si>
  <si>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</si>
  <si>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</si>
  <si>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</si>
  <si>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</si>
  <si>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</si>
  <si>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</si>
  <si>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</si>
  <si>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</si>
  <si>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</si>
  <si>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</si>
  <si>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</si>
  <si>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</si>
  <si>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</si>
  <si>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</si>
  <si>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</si>
  <si>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</si>
  <si>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</si>
  <si>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</si>
  <si>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</si>
  <si>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</si>
  <si>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</si>
  <si>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</si>
  <si>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</si>
  <si>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</si>
  <si>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</si>
  <si>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</si>
  <si>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</si>
  <si>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</si>
  <si>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</si>
  <si>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</si>
  <si>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</si>
  <si>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</si>
  <si>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</si>
  <si>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</si>
  <si>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</si>
  <si>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</si>
  <si>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</si>
  <si>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</si>
  <si>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</si>
  <si>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</si>
  <si>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</si>
  <si>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</si>
  <si>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</si>
  <si>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</si>
  <si>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</si>
  <si>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</si>
  <si>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</si>
  <si>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</si>
  <si>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</si>
  <si>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</si>
  <si>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</si>
  <si>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</si>
  <si>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</si>
  <si>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</si>
  <si>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</si>
  <si>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</si>
  <si>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</si>
  <si>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</si>
  <si>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</si>
  <si>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</si>
  <si>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</si>
  <si>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</si>
  <si>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</si>
  <si>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</si>
  <si>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</si>
  <si>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</si>
  <si>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</si>
  <si>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</si>
  <si>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</si>
  <si>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</si>
  <si>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</si>
  <si>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</si>
  <si>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</si>
  <si>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</si>
  <si>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</si>
  <si>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</si>
  <si>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</si>
  <si>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</si>
  <si>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</si>
  <si>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</si>
  <si>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</si>
  <si>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</si>
  <si>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</si>
  <si>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</si>
  <si>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</si>
  <si>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</si>
  <si>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</si>
  <si>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</si>
  <si>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</si>
  <si>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</si>
  <si>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</si>
  <si>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</si>
  <si>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</si>
  <si>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</si>
  <si>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</si>
  <si>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</si>
  <si>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</si>
  <si>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</si>
  <si>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</si>
  <si>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</si>
  <si>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</si>
  <si>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</si>
  <si>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</si>
  <si>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</si>
  <si>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</si>
  <si>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</si>
  <si>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</si>
  <si>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</si>
  <si>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</si>
  <si>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</si>
  <si>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</si>
  <si>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</si>
  <si>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</si>
  <si>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</si>
  <si>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</si>
  <si>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</si>
  <si>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</si>
  <si>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</si>
  <si>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</si>
  <si>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</si>
  <si>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</si>
  <si>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</si>
  <si>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</si>
  <si>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</si>
  <si>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</si>
  <si>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</si>
  <si>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</si>
  <si>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</si>
  <si>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</si>
  <si>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</si>
  <si>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</si>
  <si>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</si>
  <si>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</si>
  <si>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</si>
  <si>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</si>
  <si>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</si>
  <si>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</si>
  <si>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</si>
  <si>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</si>
  <si>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</si>
  <si>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</si>
  <si>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</si>
  <si>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</si>
  <si>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</si>
  <si>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</si>
  <si>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</si>
  <si>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</si>
  <si>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</si>
  <si>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</si>
  <si>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</si>
  <si>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</si>
  <si>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</si>
  <si>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</si>
  <si>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</si>
  <si>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</si>
  <si>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</si>
  <si>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</si>
  <si>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</si>
  <si>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</si>
  <si>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</si>
  <si>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</si>
  <si>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</si>
  <si>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</si>
  <si>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</si>
  <si>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</si>
  <si>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</si>
  <si>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</si>
  <si>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</si>
  <si>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</si>
  <si>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</si>
  <si>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</si>
  <si>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</si>
  <si>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</si>
  <si>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</si>
  <si>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</si>
  <si>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</si>
  <si>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</si>
  <si>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</si>
  <si>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</si>
  <si>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</si>
  <si>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</si>
  <si>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</si>
  <si>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</si>
  <si>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</si>
  <si>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</si>
  <si>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</si>
  <si>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</si>
  <si>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</si>
  <si>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</si>
  <si>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</si>
  <si>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</si>
  <si>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</si>
  <si>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</si>
  <si>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</si>
  <si>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</si>
  <si>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</si>
  <si>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</si>
  <si>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</si>
  <si>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</si>
  <si>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</si>
  <si>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</si>
  <si>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</si>
  <si>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</si>
  <si>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</si>
  <si>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</si>
  <si>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</si>
  <si>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</si>
  <si>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</si>
  <si>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</si>
  <si>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</si>
  <si>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</si>
  <si>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</si>
  <si>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</si>
  <si>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</si>
  <si>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</si>
  <si>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</si>
  <si>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</si>
  <si>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</si>
  <si>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</si>
  <si>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</si>
  <si>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</si>
  <si>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</si>
  <si>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</si>
  <si>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</si>
  <si>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</si>
  <si>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</si>
  <si>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</si>
  <si>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</si>
  <si>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</si>
  <si>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</si>
  <si>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</si>
  <si>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</si>
  <si>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</si>
  <si>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</si>
  <si>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</si>
  <si>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</si>
  <si>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</si>
  <si>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</si>
  <si>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</si>
  <si>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</si>
  <si>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</si>
  <si>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</si>
  <si>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</si>
  <si>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</si>
  <si>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</si>
  <si>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</si>
  <si>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</si>
  <si>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</si>
  <si>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</si>
  <si>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</si>
  <si>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</si>
  <si>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</si>
  <si>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</si>
  <si>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</si>
  <si>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</si>
  <si>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</si>
  <si>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</si>
  <si>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</si>
  <si>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</si>
  <si>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</si>
  <si>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</si>
  <si>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</si>
  <si>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</si>
  <si>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</si>
  <si>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</si>
  <si>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</si>
  <si>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</si>
  <si>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</si>
  <si>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</si>
  <si>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</si>
  <si>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</si>
  <si>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</si>
  <si>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</si>
  <si>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</si>
  <si>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</si>
  <si>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</si>
  <si>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</si>
  <si>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</si>
  <si>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</si>
  <si>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</si>
  <si>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</si>
  <si>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</si>
  <si>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</si>
  <si>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</si>
  <si>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</si>
  <si>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</si>
  <si>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</si>
  <si>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</si>
  <si>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</si>
  <si>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</si>
  <si>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</si>
  <si>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</si>
  <si>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</si>
  <si>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</si>
  <si>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</si>
  <si>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</si>
  <si>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</si>
  <si>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</si>
  <si>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</si>
  <si>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</si>
  <si>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</si>
  <si>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</si>
  <si>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</si>
  <si>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</si>
  <si>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</si>
  <si>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</si>
  <si>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</si>
  <si>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</si>
  <si>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</si>
  <si>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</si>
  <si>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</si>
  <si>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</si>
  <si>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</si>
  <si>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</si>
  <si>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</si>
  <si>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</si>
  <si>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</si>
  <si>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</si>
  <si>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</si>
  <si>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</si>
  <si>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</si>
  <si>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</si>
  <si>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</si>
  <si>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</si>
  <si>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</si>
  <si>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</si>
  <si>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</si>
  <si>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</si>
  <si>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</si>
  <si>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</si>
  <si>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</si>
  <si>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</si>
  <si>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</si>
  <si>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</si>
  <si>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</si>
  <si>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</si>
  <si>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</si>
  <si>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</si>
  <si>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</si>
  <si>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</si>
  <si>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</si>
  <si>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</si>
  <si>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</si>
  <si>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</si>
  <si>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</si>
  <si>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</si>
  <si>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</si>
  <si>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</si>
  <si>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</si>
  <si>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</si>
  <si>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</si>
  <si>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</si>
  <si>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</si>
  <si>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</si>
  <si>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</si>
  <si>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</si>
  <si>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</si>
  <si>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</si>
  <si>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</si>
  <si>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</si>
  <si>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</si>
  <si>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</si>
  <si>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</si>
  <si>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</si>
  <si>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</si>
  <si>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</si>
  <si>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</si>
  <si>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</si>
  <si>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</si>
  <si>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</si>
  <si>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</si>
  <si>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</si>
  <si>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</si>
  <si>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</si>
  <si>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</si>
  <si>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</si>
  <si>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</si>
  <si>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</si>
  <si>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</si>
  <si>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</si>
  <si>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</si>
  <si>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</si>
  <si>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</si>
  <si>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</si>
  <si>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</si>
  <si>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</si>
  <si>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</si>
  <si>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</si>
  <si>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</si>
  <si>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</si>
  <si>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</si>
  <si>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</si>
  <si>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</si>
  <si>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</si>
  <si>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</si>
  <si>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</si>
  <si>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</si>
  <si>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</si>
  <si>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</si>
  <si>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</si>
  <si>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</si>
  <si>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</si>
  <si>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</si>
  <si>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</si>
  <si>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</si>
  <si>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</si>
  <si>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</si>
  <si>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</si>
  <si>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</si>
  <si>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</si>
  <si>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</si>
  <si>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</si>
  <si>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</si>
  <si>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</si>
  <si>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</si>
  <si>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</si>
  <si>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</si>
  <si>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</si>
  <si>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</si>
  <si>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</si>
  <si>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</si>
  <si>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</si>
  <si>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</si>
  <si>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</si>
  <si>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</si>
  <si>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</si>
  <si>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</si>
  <si>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</si>
  <si>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</si>
  <si>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</si>
  <si>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</si>
  <si>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</si>
  <si>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</si>
  <si>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</si>
  <si>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</si>
  <si>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</si>
  <si>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</si>
  <si>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</si>
  <si>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</si>
  <si>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</si>
  <si>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</si>
  <si>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</si>
  <si>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</si>
  <si>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</si>
  <si>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</si>
  <si>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</si>
  <si>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</si>
  <si>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</si>
  <si>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</si>
  <si>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</si>
  <si>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</si>
  <si>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</si>
  <si>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</si>
  <si>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</si>
  <si>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</si>
  <si>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</si>
  <si>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</si>
  <si>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</si>
  <si>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</si>
  <si>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</si>
  <si>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</si>
  <si>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</si>
  <si>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</si>
  <si>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</si>
  <si>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</si>
  <si>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</si>
  <si>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</si>
  <si>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</si>
  <si>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</si>
  <si>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</si>
  <si>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</si>
  <si>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</si>
  <si>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</si>
  <si>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</si>
  <si>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</si>
  <si>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</si>
  <si>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</si>
  <si>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</si>
  <si>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</si>
  <si>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</si>
  <si>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</si>
  <si>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</si>
  <si>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</si>
  <si>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</si>
  <si>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</si>
  <si>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</si>
  <si>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</si>
  <si>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</si>
  <si>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</si>
  <si>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</si>
  <si>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</si>
  <si>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</si>
  <si>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</si>
  <si>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</si>
  <si>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</si>
  <si>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</si>
  <si>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</si>
  <si>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</si>
  <si>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</si>
  <si>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</si>
  <si>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</si>
  <si>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</si>
  <si>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</si>
  <si>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</si>
  <si>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</si>
  <si>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</si>
  <si>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</si>
  <si>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</si>
  <si>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</si>
  <si>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</si>
  <si>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</si>
  <si>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</si>
  <si>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</si>
  <si>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</si>
  <si>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</si>
  <si>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</si>
  <si>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</si>
  <si>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</si>
  <si>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</si>
  <si>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</si>
  <si>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</si>
  <si>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</si>
  <si>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</si>
  <si>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</si>
  <si>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</si>
  <si>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</si>
  <si>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</si>
  <si>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</si>
  <si>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</si>
  <si>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</si>
  <si>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</si>
  <si>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</si>
  <si>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</si>
  <si>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</si>
  <si>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</si>
  <si>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</si>
  <si>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</si>
  <si>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</si>
  <si>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</si>
  <si>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</si>
  <si>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</si>
  <si>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</si>
  <si>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</si>
  <si>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</si>
  <si>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</si>
  <si>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</si>
  <si>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</si>
  <si>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</si>
  <si>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</si>
  <si>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</si>
  <si>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</si>
  <si>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</si>
  <si>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</si>
  <si>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</si>
  <si>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</si>
  <si>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</si>
  <si>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</si>
  <si>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</si>
  <si>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</si>
  <si>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</si>
  <si>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</si>
  <si>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</si>
  <si>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</si>
  <si>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</si>
  <si>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</si>
  <si>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</si>
  <si>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</si>
  <si>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</si>
  <si>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</si>
  <si>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</si>
  <si>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</si>
  <si>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</si>
  <si>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</si>
  <si>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</si>
  <si>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</si>
  <si>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</si>
  <si>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</si>
  <si>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</si>
  <si>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</si>
  <si>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</si>
  <si>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</si>
  <si>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</si>
  <si>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</si>
  <si>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</si>
  <si>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</si>
  <si>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</si>
  <si>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</si>
  <si>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</si>
  <si>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</si>
  <si>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</si>
  <si>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</si>
  <si>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</si>
  <si>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</si>
  <si>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</si>
  <si>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</si>
  <si>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</si>
  <si>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</si>
  <si>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</si>
  <si>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</si>
  <si>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</si>
  <si>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</si>
  <si>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</si>
  <si>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</si>
  <si>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</si>
  <si>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</si>
  <si>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</si>
  <si>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</si>
  <si>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</si>
  <si>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</si>
  <si>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</si>
  <si>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</si>
  <si>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</si>
  <si>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</si>
  <si>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</si>
  <si>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</si>
  <si>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</si>
  <si>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</si>
  <si>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</si>
  <si>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</si>
  <si>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</si>
  <si>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</si>
  <si>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</si>
  <si>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</si>
  <si>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</si>
  <si>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</si>
  <si>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</si>
  <si>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</si>
  <si>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</si>
  <si>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</si>
  <si>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</si>
  <si>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</si>
  <si>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</si>
  <si>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</si>
  <si>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</si>
  <si>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</si>
  <si>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</si>
  <si>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</si>
  <si>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</si>
  <si>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</si>
  <si>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</si>
  <si>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</si>
  <si>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</si>
  <si>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</si>
  <si>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</si>
  <si>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</si>
  <si>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</si>
  <si>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</si>
  <si>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</si>
  <si>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</si>
  <si>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</si>
  <si>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</si>
  <si>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</si>
  <si>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</si>
  <si>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</si>
  <si>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</si>
  <si>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</si>
  <si>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</si>
  <si>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</si>
  <si>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</si>
  <si>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</si>
  <si>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</si>
  <si>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</si>
  <si>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</si>
  <si>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</si>
  <si>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</si>
  <si>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</si>
  <si>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</si>
  <si>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</si>
  <si>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</si>
  <si>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</si>
  <si>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</si>
  <si>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</si>
  <si>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</si>
  <si>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</si>
  <si>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</si>
  <si>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</si>
  <si>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</si>
  <si>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</si>
  <si>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</si>
  <si>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</si>
  <si>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</si>
  <si>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</si>
  <si>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</si>
  <si>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</si>
  <si>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</si>
  <si>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</si>
  <si>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</si>
  <si>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</si>
  <si>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</si>
  <si>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</si>
  <si>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</si>
  <si>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</si>
  <si>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</si>
  <si>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</si>
  <si>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</si>
  <si>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</si>
  <si>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</si>
  <si>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</si>
  <si>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</si>
  <si>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</si>
  <si>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</si>
  <si>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</si>
  <si>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</si>
  <si>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</si>
  <si>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</si>
  <si>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</si>
  <si>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</si>
  <si>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</si>
  <si>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</si>
  <si>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</si>
  <si>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</si>
  <si>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</si>
  <si>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</si>
  <si>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</si>
  <si>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</si>
  <si>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</si>
  <si>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</si>
  <si>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</si>
  <si>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</si>
  <si>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</si>
  <si>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</si>
  <si>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</si>
  <si>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</si>
  <si>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</si>
  <si>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</si>
  <si>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</si>
  <si>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</si>
  <si>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</si>
  <si>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</si>
  <si>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</si>
  <si>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</si>
  <si>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</si>
  <si>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</si>
  <si>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</si>
  <si>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</si>
  <si>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</si>
  <si>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</si>
  <si>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</si>
  <si>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</si>
  <si>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</si>
  <si>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</si>
  <si>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</si>
  <si>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</si>
  <si>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</si>
  <si>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</si>
  <si>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</si>
  <si>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</si>
  <si>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</si>
  <si>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</si>
  <si>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</si>
  <si>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</si>
  <si>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</si>
  <si>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</si>
  <si>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</si>
  <si>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</si>
  <si>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</si>
  <si>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</si>
  <si>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</si>
  <si>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</si>
  <si>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</si>
  <si>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</si>
  <si>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</si>
  <si>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</si>
  <si>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</si>
  <si>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</si>
  <si>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</si>
  <si>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</si>
  <si>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</si>
  <si>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</si>
  <si>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</si>
  <si>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</si>
  <si>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</si>
  <si>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</si>
  <si>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</si>
  <si>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</si>
  <si>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</si>
  <si>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</si>
  <si>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</si>
  <si>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</si>
  <si>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</si>
  <si>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</si>
  <si>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</si>
  <si>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</si>
  <si>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</si>
  <si>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</si>
  <si>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</si>
  <si>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</si>
  <si>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</si>
  <si>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</si>
  <si>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</si>
  <si>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</si>
  <si>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</si>
  <si>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</si>
  <si>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</si>
  <si>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</si>
  <si>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</si>
  <si>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</si>
  <si>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</si>
  <si>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</si>
  <si>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</si>
  <si>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</si>
  <si>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</si>
  <si>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</si>
  <si>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</si>
  <si>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</si>
  <si>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</si>
  <si>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</si>
  <si>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</si>
  <si>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</si>
  <si>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</si>
  <si>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</si>
  <si>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</si>
  <si>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</si>
  <si>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</si>
  <si>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</si>
  <si>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</si>
  <si>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</si>
  <si>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</si>
  <si>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</si>
  <si>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</si>
  <si>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</si>
  <si>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</si>
  <si>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</si>
  <si>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</si>
  <si>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</si>
  <si>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</si>
  <si>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</si>
  <si>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</si>
  <si>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</si>
  <si>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</si>
  <si>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</si>
  <si>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</si>
  <si>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</si>
  <si>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</si>
  <si>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</si>
  <si>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</si>
  <si>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</si>
  <si>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</si>
  <si>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</si>
  <si>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</si>
  <si>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</si>
  <si>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</si>
  <si>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</si>
  <si>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</si>
  <si>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</si>
  <si>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</si>
  <si>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</si>
  <si>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</si>
  <si>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</si>
  <si>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</si>
  <si>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</si>
  <si>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</si>
  <si>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</si>
  <si>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</si>
  <si>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</si>
  <si>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</si>
  <si>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</si>
  <si>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</si>
  <si>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</si>
  <si>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</si>
  <si>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</si>
  <si>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</si>
  <si>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</si>
  <si>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</si>
  <si>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</si>
  <si>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</si>
  <si>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</si>
  <si>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</si>
  <si>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</si>
  <si>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</si>
  <si>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</si>
  <si>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</si>
  <si>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</si>
  <si>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</si>
  <si>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</si>
  <si>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</si>
  <si>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</si>
  <si>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</si>
  <si>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</si>
  <si>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</si>
  <si>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</si>
  <si>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</si>
  <si>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</si>
  <si>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</si>
  <si>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</si>
  <si>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</si>
  <si>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</si>
  <si>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</si>
  <si>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</si>
  <si>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</si>
  <si>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</si>
  <si>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</si>
  <si>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</si>
  <si>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</si>
  <si>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</si>
  <si>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</si>
  <si>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</si>
  <si>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</si>
  <si>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</si>
  <si>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</si>
  <si>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</si>
  <si>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</si>
  <si>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</si>
  <si>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</si>
  <si>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</si>
  <si>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</si>
  <si>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</si>
  <si>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</si>
  <si>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</si>
  <si>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</si>
  <si>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</si>
  <si>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</si>
  <si>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</si>
  <si>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</si>
  <si>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</si>
  <si>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</si>
  <si>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</si>
  <si>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</si>
  <si>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</si>
  <si>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</si>
  <si>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</si>
  <si>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</si>
  <si>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</si>
  <si>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</si>
  <si>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</si>
  <si>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</si>
  <si>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</si>
  <si>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</si>
  <si>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</si>
  <si>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</si>
  <si>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</si>
  <si>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</si>
  <si>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</si>
  <si>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</si>
  <si>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</si>
  <si>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</si>
  <si>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</si>
  <si>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</si>
  <si>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</si>
  <si>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</si>
  <si>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</si>
  <si>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</si>
  <si>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</si>
  <si>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</si>
  <si>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</si>
  <si>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</si>
  <si>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</si>
  <si>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</si>
  <si>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</si>
  <si>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</si>
  <si>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</si>
  <si>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</si>
  <si>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</si>
  <si>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</si>
  <si>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</si>
  <si>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</si>
  <si>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</si>
  <si>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</si>
  <si>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</si>
  <si>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</si>
  <si>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</si>
  <si>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</si>
  <si>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</si>
  <si>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</si>
  <si>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</si>
  <si>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</si>
  <si>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</si>
  <si>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</si>
  <si>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</si>
  <si>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</si>
  <si>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</si>
  <si>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</si>
  <si>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</si>
  <si>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</si>
  <si>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</si>
  <si>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</si>
  <si>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</si>
  <si>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</si>
  <si>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</si>
  <si>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</si>
  <si>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</si>
  <si>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</si>
  <si>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</si>
  <si>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</si>
  <si>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</si>
  <si>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</si>
  <si>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</si>
  <si>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</si>
  <si>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</si>
  <si>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</si>
  <si>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</si>
  <si>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</si>
  <si>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</si>
  <si>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</si>
  <si>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</si>
  <si>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</si>
  <si>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</si>
  <si>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</si>
  <si>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</si>
  <si>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</si>
  <si>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</si>
  <si>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</si>
  <si>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</si>
  <si>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</si>
  <si>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</si>
  <si>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</si>
  <si>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</si>
  <si>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</si>
  <si>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</si>
  <si>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</si>
  <si>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</si>
  <si>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</si>
  <si>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</si>
  <si>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</si>
  <si>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</si>
  <si>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</si>
  <si>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</si>
  <si>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</si>
  <si>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</si>
  <si>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</si>
  <si>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</si>
  <si>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</si>
  <si>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</si>
  <si>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</si>
  <si>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</si>
  <si>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</si>
  <si>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</si>
  <si>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</si>
  <si>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</si>
  <si>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</si>
  <si>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</si>
  <si>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</si>
  <si>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</si>
  <si>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</si>
  <si>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</si>
  <si>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</si>
  <si>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</si>
  <si>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</si>
  <si>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</si>
  <si>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</si>
  <si>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</si>
  <si>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</si>
  <si>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</si>
  <si>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</si>
  <si>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</si>
  <si>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</si>
  <si>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</si>
  <si>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</si>
  <si>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</si>
  <si>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</si>
  <si>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</si>
  <si>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</si>
  <si>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</si>
  <si>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</si>
  <si>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</si>
  <si>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</si>
  <si>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</si>
  <si>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</si>
  <si>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</si>
  <si>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</si>
  <si>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</si>
  <si>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</si>
  <si>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</si>
  <si>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</si>
  <si>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</si>
  <si>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</si>
  <si>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</si>
  <si>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</si>
  <si>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</si>
  <si>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</si>
  <si>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</si>
  <si>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</si>
  <si>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</si>
  <si>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</si>
  <si>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</si>
  <si>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</si>
  <si>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</si>
  <si>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</si>
  <si>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</si>
  <si>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</si>
  <si>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</si>
  <si>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</si>
  <si>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</si>
  <si>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</si>
  <si>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</si>
  <si>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</si>
  <si>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</si>
  <si>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</si>
  <si>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</si>
  <si>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</si>
  <si>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</si>
  <si>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</si>
  <si>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</si>
  <si>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</si>
  <si>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</si>
  <si>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</si>
  <si>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</si>
  <si>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</si>
  <si>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</si>
  <si>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</si>
  <si>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</si>
  <si>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</si>
  <si>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</si>
  <si>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</si>
  <si>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</si>
  <si>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</si>
  <si>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</si>
  <si>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</si>
  <si>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</si>
  <si>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</si>
  <si>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</si>
  <si>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</si>
  <si>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</si>
  <si>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</si>
  <si>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</si>
  <si>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</si>
  <si>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</si>
  <si>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</si>
  <si>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</si>
  <si>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</si>
  <si>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</si>
  <si>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</si>
  <si>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</si>
  <si>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</si>
  <si>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</si>
  <si>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</si>
  <si>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</si>
  <si>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</si>
  <si>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</si>
  <si>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</si>
  <si>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</si>
  <si>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</si>
  <si>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</si>
  <si>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</si>
  <si>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</si>
  <si>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</si>
  <si>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</si>
  <si>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</si>
  <si>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</si>
  <si>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</si>
  <si>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</si>
  <si>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</si>
  <si>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</si>
  <si>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</si>
  <si>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</si>
  <si>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</si>
  <si>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</si>
  <si>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</si>
  <si>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</si>
  <si>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</si>
  <si>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</si>
  <si>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</si>
  <si>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</si>
  <si>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</si>
  <si>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</si>
  <si>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</si>
  <si>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</si>
  <si>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</si>
  <si>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</si>
  <si>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</si>
  <si>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</si>
  <si>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</si>
  <si>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</si>
  <si>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</si>
  <si>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</si>
  <si>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</si>
  <si>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</si>
  <si>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</si>
  <si>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</si>
  <si>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</si>
  <si>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</si>
  <si>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</si>
  <si>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</si>
  <si>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</si>
  <si>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</si>
  <si>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</si>
  <si>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</si>
  <si>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</si>
  <si>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</si>
  <si>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</si>
  <si>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</si>
  <si>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</si>
  <si>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</si>
  <si>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</si>
  <si>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</si>
  <si>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</si>
  <si>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</si>
  <si>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</si>
  <si>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</si>
  <si>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</si>
  <si>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</si>
  <si>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</si>
  <si>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</si>
  <si>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</si>
  <si>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</si>
  <si>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</si>
  <si>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</si>
  <si>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</si>
  <si>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</si>
  <si>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</si>
  <si>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</si>
  <si>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</si>
  <si>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</si>
  <si>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</si>
  <si>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</si>
  <si>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</si>
  <si>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</si>
  <si>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</si>
  <si>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</si>
  <si>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</si>
  <si>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</si>
  <si>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</si>
  <si>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</si>
  <si>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</si>
  <si>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</si>
  <si>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</si>
  <si>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</si>
  <si>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</si>
  <si>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</si>
  <si>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</si>
  <si>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</si>
  <si>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</si>
  <si>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</si>
  <si>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</si>
  <si>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</si>
  <si>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</si>
  <si>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</si>
  <si>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</si>
  <si>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</si>
  <si>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</si>
  <si>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</si>
  <si>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</si>
  <si>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</si>
  <si>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</si>
  <si>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</si>
  <si>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</si>
  <si>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</si>
  <si>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</si>
  <si>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</si>
  <si>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</si>
  <si>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</si>
  <si>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</si>
  <si>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</si>
  <si>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</si>
  <si>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</si>
  <si>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</si>
  <si>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</si>
  <si>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</si>
  <si>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</si>
  <si>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</si>
  <si>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</si>
  <si>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</si>
  <si>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</si>
  <si>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</si>
  <si>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</si>
  <si>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</si>
  <si>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</si>
  <si>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</si>
  <si>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</si>
  <si>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</si>
  <si>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</si>
  <si>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</si>
  <si>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</si>
  <si>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</si>
  <si>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</si>
  <si>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</si>
  <si>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</si>
  <si>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</si>
  <si>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</si>
  <si>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</si>
  <si>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</si>
  <si>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</si>
  <si>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</si>
  <si>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</si>
  <si>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</si>
  <si>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</si>
  <si>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</si>
  <si>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</si>
  <si>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</si>
  <si>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</si>
  <si>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</si>
  <si>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</si>
  <si>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</si>
  <si>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</si>
  <si>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</si>
  <si>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</si>
  <si>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</si>
  <si>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</si>
  <si>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</si>
  <si>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</si>
  <si>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</si>
  <si>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</si>
  <si>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</si>
  <si>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</si>
  <si>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</si>
  <si>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</si>
  <si>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</si>
  <si>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</si>
  <si>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</si>
  <si>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</si>
  <si>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</si>
  <si>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</si>
  <si>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</si>
  <si>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</si>
  <si>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</si>
  <si>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</si>
  <si>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</si>
  <si>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</si>
  <si>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</si>
  <si>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</si>
  <si>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</si>
  <si>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</si>
  <si>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</si>
  <si>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</si>
  <si>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</si>
  <si>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</si>
  <si>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</si>
  <si>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</si>
  <si>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</si>
  <si>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</si>
  <si>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</si>
  <si>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</si>
  <si>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</si>
  <si>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</si>
  <si>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</si>
  <si>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</si>
  <si>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</si>
  <si>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</si>
  <si>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</si>
  <si>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</si>
  <si>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</si>
  <si>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</si>
  <si>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</si>
  <si>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</si>
  <si>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</si>
  <si>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</si>
  <si>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</si>
  <si>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</si>
  <si>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</si>
  <si>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</si>
  <si>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</si>
  <si>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</si>
  <si>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</si>
  <si>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</si>
  <si>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</si>
  <si>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</si>
  <si>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</si>
  <si>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</si>
  <si>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</si>
  <si>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</si>
  <si>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</si>
  <si>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</si>
  <si>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</si>
  <si>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</si>
  <si>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</si>
  <si>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</si>
  <si>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</si>
  <si>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</si>
  <si>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</si>
  <si>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</si>
  <si>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</si>
  <si>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</si>
  <si>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</si>
  <si>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</si>
  <si>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</si>
  <si>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</si>
  <si>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</si>
  <si>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</si>
  <si>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</si>
  <si>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</si>
  <si>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</si>
  <si>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</si>
  <si>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</si>
  <si>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</si>
  <si>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</si>
  <si>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</si>
  <si>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</si>
  <si>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</si>
  <si>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</si>
  <si>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</si>
  <si>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</si>
  <si>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</si>
  <si>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</si>
  <si>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</si>
  <si>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</si>
  <si>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</si>
  <si>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</si>
  <si>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</si>
  <si>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</si>
  <si>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</si>
  <si>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</si>
  <si>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</si>
  <si>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</si>
  <si>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</si>
  <si>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</si>
  <si>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</si>
  <si>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</si>
  <si>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</si>
  <si>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</si>
  <si>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</si>
  <si>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</si>
  <si>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</si>
  <si>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</si>
  <si>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</si>
  <si>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</si>
  <si>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</si>
  <si>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</si>
  <si>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</si>
  <si>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</si>
  <si>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</si>
  <si>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</si>
  <si>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</si>
  <si>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</si>
  <si>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</si>
  <si>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</si>
  <si>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</si>
  <si>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</si>
  <si>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</si>
  <si>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</si>
  <si>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</si>
  <si>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</si>
  <si>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</si>
  <si>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</si>
  <si>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</si>
  <si>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</si>
  <si>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</si>
  <si>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</si>
  <si>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</si>
  <si>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</si>
  <si>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</si>
  <si>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</si>
  <si>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</si>
  <si>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</si>
  <si>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</si>
  <si>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</si>
  <si>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</si>
  <si>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</si>
  <si>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</si>
  <si>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</si>
  <si>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</si>
  <si>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</si>
  <si>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</si>
  <si>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</si>
  <si>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</si>
  <si>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</si>
  <si>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</si>
  <si>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</si>
  <si>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</si>
  <si>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</si>
  <si>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</si>
  <si>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</si>
  <si>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</si>
  <si>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</si>
  <si>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</si>
  <si>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</si>
  <si>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</si>
  <si>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</si>
  <si>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</si>
  <si>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</si>
  <si>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</si>
  <si>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</si>
  <si>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</si>
  <si>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</si>
  <si>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</si>
  <si>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</si>
  <si>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</si>
  <si>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</si>
  <si>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</si>
  <si>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</si>
  <si>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</si>
  <si>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</si>
  <si>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</si>
  <si>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</si>
  <si>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</si>
  <si>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</si>
  <si>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</si>
  <si>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</si>
  <si>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</si>
  <si>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</si>
  <si>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</si>
  <si>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</si>
  <si>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</si>
  <si>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</si>
  <si>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</si>
  <si>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</si>
  <si>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</si>
  <si>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</si>
  <si>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</si>
  <si>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</si>
  <si>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</si>
  <si>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</si>
  <si>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</si>
  <si>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</si>
  <si>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</si>
  <si>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</si>
  <si>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</si>
  <si>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</si>
  <si>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</si>
  <si>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</si>
  <si>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</si>
  <si>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</si>
  <si>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</si>
  <si>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</si>
  <si>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</si>
  <si>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</si>
  <si>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</si>
  <si>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</si>
  <si>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</si>
  <si>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</si>
  <si>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</si>
  <si>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</si>
  <si>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</si>
  <si>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</si>
  <si>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</si>
  <si>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</si>
  <si>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</si>
  <si>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</si>
  <si>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</si>
  <si>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</si>
  <si>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</si>
  <si>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</si>
  <si>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</si>
  <si>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</si>
  <si>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</si>
  <si>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</si>
  <si>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</si>
  <si>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</si>
  <si>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</si>
  <si>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</si>
  <si>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</si>
  <si>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</si>
  <si>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</si>
  <si>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</si>
  <si>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</si>
  <si>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</si>
  <si>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</si>
  <si>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</si>
  <si>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</si>
  <si>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</si>
  <si>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</si>
  <si>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</si>
  <si>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</si>
  <si>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</si>
  <si>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</si>
  <si>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</si>
  <si>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</si>
  <si>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</si>
  <si>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</si>
  <si>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</si>
  <si>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</si>
  <si>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</si>
  <si>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</si>
  <si>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</si>
  <si>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</si>
  <si>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</si>
  <si>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</si>
  <si>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</si>
  <si>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</si>
  <si>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</si>
  <si>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</si>
  <si>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</si>
  <si>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</si>
  <si>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</si>
  <si>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</si>
  <si>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</si>
  <si>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</si>
  <si>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</si>
  <si>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</si>
  <si>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</si>
  <si>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</si>
  <si>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</si>
  <si>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</si>
  <si>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</si>
  <si>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</si>
  <si>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</si>
  <si>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</si>
  <si>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</si>
  <si>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</si>
  <si>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</si>
  <si>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</si>
  <si>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</si>
  <si>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</si>
  <si>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</si>
  <si>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</si>
  <si>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</si>
  <si>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</si>
  <si>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</si>
  <si>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</si>
  <si>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</si>
  <si>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</si>
  <si>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</si>
  <si>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</si>
  <si>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</si>
  <si>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</si>
  <si>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</si>
  <si>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</si>
  <si>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</si>
  <si>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</si>
  <si>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</si>
  <si>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</si>
  <si>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</si>
  <si>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</si>
  <si>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</si>
  <si>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</si>
  <si>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</si>
  <si>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</si>
  <si>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</si>
  <si>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</si>
  <si>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</si>
  <si>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</si>
  <si>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</si>
  <si>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</si>
  <si>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</si>
  <si>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</si>
  <si>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</si>
  <si>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</si>
  <si>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</si>
  <si>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</si>
  <si>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</si>
  <si>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</si>
  <si>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</si>
  <si>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</si>
  <si>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</si>
  <si>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</si>
  <si>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</si>
  <si>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</si>
  <si>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</si>
  <si>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</si>
  <si>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</si>
  <si>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</si>
  <si>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</si>
  <si>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</si>
  <si>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</si>
  <si>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</si>
  <si>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</si>
  <si>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</si>
  <si>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</si>
  <si>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</si>
  <si>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</si>
  <si>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</si>
  <si>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</si>
  <si>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</si>
  <si>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</si>
  <si>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</si>
  <si>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</si>
  <si>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</si>
  <si>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</si>
  <si>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</si>
  <si>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</si>
  <si>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</si>
  <si>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</si>
  <si>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</si>
  <si>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</si>
  <si>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</si>
  <si>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</si>
  <si>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</si>
  <si>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</si>
  <si>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</si>
  <si>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</si>
  <si>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</si>
  <si>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</si>
  <si>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</si>
  <si>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</si>
  <si>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</si>
  <si>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</si>
  <si>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</si>
  <si>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</si>
  <si>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</si>
  <si>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</si>
  <si>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</si>
  <si>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</si>
  <si>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</si>
  <si>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</si>
  <si>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</si>
  <si>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</si>
  <si>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</si>
  <si>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</si>
  <si>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</si>
  <si>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</si>
  <si>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</si>
  <si>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</si>
  <si>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</si>
  <si>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</si>
  <si>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</si>
  <si>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</si>
  <si>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</si>
  <si>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</si>
  <si>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</si>
  <si>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</si>
  <si>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</si>
  <si>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</si>
  <si>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</si>
  <si>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</si>
  <si>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</si>
  <si>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</si>
  <si>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</si>
  <si>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</si>
  <si>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</si>
  <si>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</si>
  <si>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</si>
  <si>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</si>
  <si>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</si>
  <si>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</si>
  <si>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</si>
  <si>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</si>
  <si>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</si>
  <si>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</si>
  <si>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</si>
  <si>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</si>
  <si>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</si>
  <si>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</si>
  <si>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</si>
  <si>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</si>
  <si>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</si>
  <si>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</si>
  <si>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</si>
  <si>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</si>
  <si>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</si>
  <si>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</si>
  <si>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</si>
  <si>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</si>
  <si>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</si>
  <si>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</si>
  <si>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</si>
  <si>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</si>
  <si>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</si>
  <si>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</si>
  <si>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</si>
  <si>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</si>
  <si>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</si>
  <si>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</si>
  <si>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</si>
  <si>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</si>
  <si>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</si>
  <si>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</si>
  <si>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</si>
  <si>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</si>
  <si>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</si>
  <si>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</si>
  <si>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</si>
  <si>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</si>
  <si>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</si>
  <si>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</si>
  <si>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</si>
  <si>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</si>
  <si>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</si>
  <si>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</si>
  <si>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</si>
  <si>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</si>
  <si>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</si>
  <si>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</si>
  <si>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</si>
  <si>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</si>
  <si>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</si>
  <si>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</si>
  <si>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</si>
  <si>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</si>
  <si>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</si>
  <si>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</si>
  <si>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</si>
  <si>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</si>
  <si>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</si>
  <si>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</si>
  <si>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</si>
  <si>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</si>
  <si>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</si>
  <si>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</si>
  <si>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</si>
  <si>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</si>
  <si>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</si>
  <si>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</si>
  <si>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</si>
  <si>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</si>
  <si>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</si>
  <si>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</si>
  <si>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</si>
  <si>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</si>
  <si>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</si>
  <si>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</si>
  <si>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</si>
  <si>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</si>
  <si>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</si>
  <si>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</si>
  <si>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</si>
  <si>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</si>
  <si>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</si>
  <si>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</si>
  <si>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</si>
  <si>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</si>
  <si>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</si>
  <si>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</si>
  <si>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</si>
  <si>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</si>
  <si>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</si>
  <si>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</si>
  <si>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</si>
  <si>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</si>
  <si>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</si>
  <si>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</si>
  <si>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</si>
  <si>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</si>
  <si>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</si>
  <si>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</si>
  <si>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</si>
  <si>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</si>
  <si>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</si>
  <si>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</si>
  <si>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</si>
  <si>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</si>
  <si>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</si>
  <si>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</si>
  <si>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</si>
  <si>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</si>
  <si>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</si>
  <si>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</si>
  <si>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</si>
  <si>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</si>
  <si>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</si>
  <si>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</si>
  <si>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</si>
  <si>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</si>
  <si>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</si>
  <si>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</si>
  <si>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</si>
  <si>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</si>
  <si>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</si>
  <si>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</si>
  <si>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</si>
  <si>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</si>
  <si>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</si>
  <si>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</si>
  <si>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</si>
  <si>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</si>
  <si>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</si>
  <si>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</si>
  <si>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</si>
  <si>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</si>
  <si>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</si>
  <si>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</si>
  <si>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</si>
  <si>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</si>
  <si>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</si>
  <si>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</si>
  <si>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</si>
  <si>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</si>
  <si>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</si>
  <si>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</si>
  <si>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</si>
  <si>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</si>
  <si>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</si>
  <si>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</si>
  <si>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</si>
  <si>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</si>
  <si>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</si>
  <si>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</si>
  <si>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</si>
  <si>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</si>
  <si>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</si>
  <si>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</si>
  <si>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</si>
  <si>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</si>
  <si>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</si>
  <si>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</si>
  <si>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</si>
  <si>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</si>
  <si>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</si>
  <si>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</si>
  <si>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</si>
  <si>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</si>
  <si>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</si>
  <si>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</si>
  <si>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</si>
  <si>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</si>
  <si>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</si>
  <si>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</si>
  <si>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</si>
  <si>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</si>
  <si>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</si>
  <si>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</si>
  <si>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</si>
  <si>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</si>
  <si>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</si>
  <si>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</si>
  <si>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</si>
  <si>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</si>
  <si>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</si>
  <si>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</si>
  <si>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</si>
  <si>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</si>
  <si>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</si>
  <si>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</si>
  <si>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</si>
  <si>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</si>
  <si>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</si>
  <si>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</si>
  <si>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</si>
  <si>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</si>
  <si>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</si>
  <si>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</si>
  <si>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</si>
  <si>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</si>
  <si>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</si>
  <si>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</si>
  <si>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</si>
  <si>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</si>
  <si>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</si>
  <si>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</si>
  <si>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</si>
  <si>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</si>
  <si>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</si>
  <si>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</si>
  <si>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</si>
  <si>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</si>
  <si>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</si>
  <si>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</si>
  <si>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</si>
  <si>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</si>
  <si>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</si>
  <si>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</si>
  <si>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</si>
  <si>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</si>
  <si>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</si>
  <si>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</si>
  <si>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</si>
  <si>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</si>
  <si>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</si>
  <si>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</si>
  <si>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</si>
  <si>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</si>
  <si>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</si>
  <si>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</si>
  <si>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</si>
  <si>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</si>
  <si>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</si>
  <si>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</si>
  <si>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</si>
  <si>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</si>
  <si>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</si>
  <si>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</si>
  <si>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</si>
  <si>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</si>
  <si>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</si>
  <si>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</si>
  <si>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</si>
  <si>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</si>
  <si>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</si>
  <si>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</si>
  <si>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</si>
  <si>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</si>
  <si>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</si>
  <si>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</si>
  <si>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</si>
  <si>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</si>
  <si>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</si>
  <si>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</si>
  <si>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</si>
  <si>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</si>
  <si>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</si>
  <si>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</si>
  <si>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</si>
  <si>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</si>
  <si>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</si>
  <si>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</si>
  <si>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</si>
  <si>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</si>
  <si>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</si>
  <si>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</si>
  <si>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</si>
  <si>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</si>
  <si>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</si>
  <si>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</si>
  <si>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</si>
  <si>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</si>
  <si>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</si>
  <si>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</si>
  <si>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</si>
  <si>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</si>
  <si>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</si>
  <si>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</si>
  <si>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</si>
  <si>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</si>
  <si>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</si>
  <si>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</si>
  <si>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</si>
  <si>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</si>
  <si>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</si>
  <si>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</si>
  <si>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</si>
  <si>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</si>
  <si>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</si>
  <si>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</si>
  <si>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</si>
  <si>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</si>
  <si>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</si>
  <si>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</si>
  <si>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</si>
  <si>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</si>
  <si>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</si>
  <si>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</si>
  <si>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</si>
  <si>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</si>
  <si>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</si>
  <si>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</si>
  <si>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</si>
  <si>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</si>
  <si>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</si>
  <si>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</si>
  <si>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</si>
  <si>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</si>
  <si>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</si>
  <si>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</si>
  <si>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</si>
  <si>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</si>
  <si>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</si>
  <si>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</si>
  <si>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</si>
  <si>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</si>
  <si>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</si>
  <si>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</si>
  <si>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</si>
  <si>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</si>
  <si>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</si>
  <si>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</si>
  <si>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</si>
  <si>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</si>
  <si>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</si>
  <si>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</si>
  <si>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</si>
  <si>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</si>
  <si>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</si>
  <si>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</si>
  <si>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</si>
  <si>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</si>
  <si>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</si>
  <si>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</si>
  <si>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</si>
  <si>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</si>
  <si>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</si>
  <si>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</si>
  <si>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</si>
  <si>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</si>
  <si>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</si>
  <si>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</si>
  <si>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</si>
  <si>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</si>
  <si>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</si>
  <si>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</si>
  <si>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</si>
  <si>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</si>
  <si>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</si>
  <si>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</si>
  <si>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</si>
  <si>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</si>
  <si>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</si>
  <si>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</si>
  <si>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</si>
  <si>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</si>
  <si>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</si>
  <si>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</si>
  <si>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</si>
  <si>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</si>
  <si>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</si>
  <si>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</si>
  <si>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</si>
  <si>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</si>
  <si>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</si>
  <si>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</si>
  <si>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</si>
  <si>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</si>
  <si>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</si>
  <si>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</si>
  <si>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</si>
  <si>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</si>
  <si>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</si>
  <si>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</si>
  <si>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</si>
  <si>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</si>
  <si>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</si>
  <si>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</si>
  <si>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</si>
  <si>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</si>
  <si>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</si>
  <si>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</si>
  <si>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</si>
  <si>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</si>
  <si>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</si>
  <si>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</si>
  <si>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</si>
  <si>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</si>
  <si>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</si>
  <si>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</si>
  <si>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</si>
  <si>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</si>
  <si>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</si>
  <si>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</si>
  <si>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</si>
  <si>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</si>
  <si>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</si>
  <si>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</si>
  <si>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</si>
  <si>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</si>
  <si>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</si>
  <si>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</si>
  <si>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</si>
  <si>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</si>
  <si>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</si>
  <si>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</si>
  <si>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</si>
  <si>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</si>
  <si>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</si>
  <si>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</si>
  <si>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</si>
  <si>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</si>
  <si>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</si>
  <si>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</si>
  <si>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</si>
  <si>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</si>
  <si>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</si>
  <si>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</si>
  <si>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</si>
  <si>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</si>
  <si>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</si>
  <si>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</si>
  <si>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</si>
  <si>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</si>
  <si>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</si>
  <si>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</si>
  <si>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</si>
  <si>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</si>
  <si>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</si>
  <si>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</si>
  <si>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</si>
  <si>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</si>
  <si>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</si>
  <si>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</si>
  <si>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</si>
  <si>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</si>
  <si>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</si>
  <si>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</si>
  <si>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</si>
  <si>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</si>
  <si>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</si>
  <si>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</si>
  <si>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</si>
  <si>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</si>
  <si>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</si>
  <si>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</si>
  <si>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</si>
  <si>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</si>
  <si>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</si>
  <si>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</si>
  <si>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</si>
  <si>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</si>
  <si>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</si>
  <si>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</si>
  <si>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</si>
  <si>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</si>
  <si>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</si>
  <si>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</si>
  <si>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</si>
  <si>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</si>
  <si>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</si>
  <si>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</si>
  <si>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</si>
  <si>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</si>
  <si>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</si>
  <si>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</si>
  <si>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</si>
  <si>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</si>
  <si>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</si>
  <si>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</si>
  <si>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</si>
  <si>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</si>
  <si>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</si>
  <si>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</si>
  <si>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</si>
  <si>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</si>
  <si>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</si>
  <si>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</si>
  <si>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</si>
  <si>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</si>
  <si>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</si>
  <si>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</si>
  <si>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</si>
  <si>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</si>
  <si>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</si>
  <si>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</si>
  <si>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</si>
  <si>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</si>
  <si>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</si>
  <si>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</si>
  <si>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</si>
  <si>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</si>
  <si>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</si>
  <si>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</si>
  <si>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</si>
  <si>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</si>
  <si>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</si>
  <si>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</si>
  <si>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</si>
  <si>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</si>
  <si>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</si>
  <si>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</si>
  <si>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</si>
  <si>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</si>
  <si>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</si>
  <si>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</si>
  <si>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</si>
  <si>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</si>
  <si>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</si>
  <si>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</si>
  <si>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</si>
  <si>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</si>
  <si>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</si>
  <si>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</si>
  <si>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</si>
  <si>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</si>
  <si>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</si>
  <si>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</si>
  <si>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</si>
  <si>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</si>
  <si>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</si>
  <si>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</si>
  <si>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</si>
  <si>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</si>
  <si>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</si>
  <si>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</si>
  <si>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</si>
  <si>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</si>
  <si>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</si>
  <si>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</si>
  <si>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</si>
  <si>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</si>
  <si>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</si>
  <si>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</si>
  <si>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</si>
  <si>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</si>
  <si>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</si>
  <si>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</si>
  <si>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</si>
  <si>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</si>
  <si>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</si>
  <si>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</si>
  <si>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</si>
  <si>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</si>
  <si>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</si>
  <si>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</si>
  <si>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</si>
  <si>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</si>
  <si>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</si>
  <si>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</si>
  <si>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</si>
  <si>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</si>
  <si>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</si>
  <si>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</si>
  <si>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</si>
  <si>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</si>
  <si>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</si>
  <si>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</si>
  <si>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</si>
  <si>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</si>
  <si>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</si>
  <si>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</si>
  <si>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</si>
  <si>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</si>
  <si>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</si>
  <si>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</si>
  <si>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</si>
  <si>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</si>
  <si>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</si>
  <si>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</si>
  <si>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</si>
  <si>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</si>
  <si>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</si>
  <si>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</si>
  <si>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</si>
  <si>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</si>
  <si>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</si>
  <si>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</si>
  <si>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</si>
  <si>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</si>
  <si>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</si>
  <si>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</si>
  <si>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</si>
  <si>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</si>
  <si>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</si>
  <si>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</si>
  <si>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</si>
  <si>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</si>
  <si>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</si>
  <si>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</si>
  <si>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</si>
  <si>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</si>
  <si>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</si>
  <si>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</si>
  <si>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</si>
  <si>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</si>
  <si>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</si>
  <si>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</si>
  <si>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</si>
  <si>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</si>
  <si>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</si>
  <si>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</si>
  <si>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</si>
  <si>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</si>
  <si>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</si>
  <si>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</si>
  <si>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</si>
  <si>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</si>
  <si>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</si>
  <si>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</si>
  <si>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</si>
  <si>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</si>
  <si>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</si>
  <si>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</si>
  <si>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</si>
  <si>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</si>
  <si>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</si>
  <si>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</si>
  <si>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</si>
  <si>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</si>
  <si>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</si>
  <si>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</si>
  <si>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</si>
  <si>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</si>
  <si>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</si>
  <si>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</si>
  <si>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</si>
  <si>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</si>
  <si>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</si>
  <si>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</si>
  <si>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</si>
  <si>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</si>
  <si>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</si>
  <si>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</si>
  <si>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</si>
  <si>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</si>
  <si>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</si>
  <si>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</si>
  <si>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</si>
  <si>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</si>
  <si>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</si>
  <si>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</si>
  <si>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</si>
  <si>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</si>
  <si>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</si>
  <si>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</si>
  <si>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</si>
  <si>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</si>
  <si>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</si>
  <si>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</si>
  <si>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</si>
  <si>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</si>
  <si>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</si>
  <si>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</si>
  <si>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</si>
  <si>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</si>
  <si>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</si>
  <si>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</si>
  <si>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</si>
  <si>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</si>
  <si>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</si>
  <si>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</si>
  <si>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</si>
  <si>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</si>
  <si>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</si>
  <si>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</si>
  <si>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</si>
  <si>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</si>
  <si>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</si>
  <si>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</si>
  <si>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</si>
  <si>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</si>
  <si>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</si>
  <si>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</si>
  <si>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</si>
  <si>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</si>
  <si>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</si>
  <si>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</si>
  <si>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</si>
  <si>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</si>
  <si>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</si>
  <si>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</si>
  <si>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</si>
  <si>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</si>
  <si>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</si>
  <si>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</si>
  <si>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</si>
  <si>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</si>
  <si>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</si>
  <si>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</si>
  <si>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</si>
  <si>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</si>
  <si>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</si>
  <si>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</si>
  <si>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</si>
  <si>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</si>
  <si>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</si>
  <si>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</si>
  <si>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</si>
  <si>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</si>
  <si>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</si>
  <si>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</si>
  <si>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</si>
  <si>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</si>
  <si>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</si>
  <si>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</si>
  <si>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</si>
  <si>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</si>
  <si>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</si>
  <si>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</si>
  <si>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</si>
  <si>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</si>
  <si>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</si>
  <si>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</si>
  <si>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</si>
  <si>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</si>
  <si>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</si>
  <si>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</si>
  <si>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</si>
  <si>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</si>
  <si>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</si>
  <si>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</si>
  <si>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</si>
  <si>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</si>
  <si>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</si>
  <si>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</si>
  <si>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</si>
  <si>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</si>
  <si>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</si>
  <si>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</si>
  <si>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</si>
  <si>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</si>
  <si>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</si>
  <si>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</si>
  <si>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</si>
  <si>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</si>
  <si>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</si>
  <si>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</si>
  <si>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</si>
  <si>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</si>
  <si>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</si>
  <si>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</si>
  <si>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</si>
  <si>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</si>
  <si>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</si>
  <si>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</si>
  <si>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</si>
  <si>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</si>
  <si>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</si>
  <si>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</si>
  <si>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</si>
  <si>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</si>
  <si>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</si>
  <si>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</si>
  <si>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</si>
  <si>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</si>
  <si>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</si>
  <si>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</si>
  <si>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</si>
  <si>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</si>
  <si>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</si>
  <si>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</si>
  <si>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</si>
  <si>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</si>
  <si>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</si>
  <si>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</si>
  <si>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</si>
  <si>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</si>
  <si>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</si>
  <si>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</si>
  <si>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</si>
  <si>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</si>
  <si>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</si>
  <si>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</si>
  <si>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</si>
  <si>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</si>
  <si>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</si>
  <si>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</si>
  <si>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</si>
  <si>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</si>
  <si>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</si>
  <si>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</si>
  <si>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</si>
  <si>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</si>
  <si>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</si>
  <si>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</si>
  <si>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</si>
  <si>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</si>
  <si>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</si>
  <si>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</si>
  <si>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</si>
  <si>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</si>
  <si>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</si>
  <si>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</si>
  <si>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</si>
  <si>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</si>
  <si>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</si>
  <si>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</si>
  <si>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</si>
  <si>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</si>
  <si>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</si>
  <si>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</si>
  <si>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</si>
  <si>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</si>
  <si>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</si>
  <si>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</si>
  <si>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</si>
  <si>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</si>
  <si>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</si>
  <si>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</si>
  <si>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</si>
  <si>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</si>
  <si>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</si>
  <si>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</si>
  <si>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</si>
  <si>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</si>
  <si>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</si>
  <si>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</si>
  <si>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</si>
  <si>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</si>
  <si>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</si>
  <si>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</si>
  <si>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</si>
  <si>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</si>
  <si>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</si>
  <si>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</si>
  <si>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</si>
  <si>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</si>
  <si>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</si>
  <si>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</si>
  <si>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</si>
  <si>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</si>
  <si>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</si>
  <si>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</si>
  <si>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</si>
  <si>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</si>
  <si>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</si>
  <si>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</si>
  <si>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</si>
  <si>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</si>
  <si>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</si>
  <si>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</si>
  <si>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</si>
  <si>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</si>
  <si>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</si>
  <si>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</si>
  <si>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</si>
  <si>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</si>
  <si>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</si>
  <si>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</si>
  <si>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</si>
  <si>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</si>
  <si>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</si>
  <si>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</si>
  <si>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</si>
  <si>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</si>
  <si>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</si>
  <si>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</si>
  <si>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</si>
  <si>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</si>
  <si>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</si>
  <si>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</si>
  <si>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</si>
  <si>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</si>
  <si>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</si>
  <si>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</si>
  <si>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</si>
  <si>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</si>
  <si>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</si>
  <si>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</si>
  <si>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</si>
  <si>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</si>
  <si>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</si>
  <si>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</si>
  <si>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</si>
  <si>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</si>
  <si>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</si>
  <si>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</si>
  <si>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</si>
  <si>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</si>
  <si>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</si>
  <si>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</si>
  <si>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</si>
  <si>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</si>
  <si>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</si>
  <si>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</si>
  <si>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</si>
  <si>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</si>
  <si>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</si>
  <si>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</si>
  <si>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</si>
  <si>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</si>
  <si>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</si>
  <si>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</si>
  <si>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</si>
  <si>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</si>
  <si>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</si>
  <si>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</si>
  <si>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</si>
  <si>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</si>
  <si>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</si>
  <si>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</si>
  <si>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</si>
  <si>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</si>
  <si>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</si>
  <si>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</si>
  <si>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</si>
  <si>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</si>
  <si>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</si>
  <si>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</si>
  <si>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</si>
  <si>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</si>
  <si>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</si>
  <si>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</si>
  <si>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</si>
  <si>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</si>
  <si>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</si>
  <si>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</si>
  <si>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</si>
  <si>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</si>
  <si>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</si>
  <si>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</si>
  <si>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</si>
  <si>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</si>
  <si>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</si>
  <si>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</si>
  <si>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</si>
  <si>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</si>
  <si>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</si>
  <si>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</si>
  <si>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</si>
  <si>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</si>
  <si>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</si>
  <si>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</si>
  <si>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</si>
  <si>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</si>
  <si>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</si>
  <si>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</si>
  <si>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</si>
  <si>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</si>
  <si>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</si>
  <si>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</si>
  <si>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</si>
  <si>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</si>
  <si>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</si>
  <si>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</si>
  <si>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</si>
  <si>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</si>
  <si>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</si>
  <si>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</si>
  <si>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</si>
  <si>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</si>
  <si>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</si>
  <si>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</si>
  <si>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</si>
  <si>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</si>
  <si>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</si>
  <si>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</si>
  <si>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</si>
  <si>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</si>
  <si>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</si>
  <si>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</si>
  <si>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</si>
  <si>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</si>
  <si>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</si>
  <si>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</si>
  <si>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</si>
  <si>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</si>
  <si>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</si>
  <si>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</si>
  <si>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</si>
  <si>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</si>
  <si>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</si>
  <si>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</si>
  <si>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</si>
  <si>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</si>
  <si>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</si>
  <si>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</si>
  <si>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</si>
  <si>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</si>
  <si>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</si>
  <si>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</si>
  <si>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</si>
  <si>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</si>
  <si>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</si>
  <si>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</si>
  <si>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</si>
  <si>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</si>
  <si>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</si>
  <si>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</si>
  <si>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</si>
  <si>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</si>
  <si>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</si>
  <si>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</si>
  <si>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</si>
  <si>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</si>
  <si>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</si>
  <si>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</si>
  <si>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</si>
  <si>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</si>
  <si>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</si>
  <si>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</si>
  <si>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</si>
  <si>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</si>
  <si>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</si>
  <si>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</si>
  <si>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</si>
  <si>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</si>
  <si>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</si>
  <si>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</si>
  <si>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</si>
  <si>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</si>
  <si>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</si>
  <si>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</si>
  <si>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</si>
  <si>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</si>
  <si>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</si>
  <si>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</si>
  <si>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</si>
  <si>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</si>
  <si>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</si>
  <si>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</si>
  <si>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</si>
  <si>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</si>
  <si>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</si>
  <si>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</si>
  <si>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</si>
  <si>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</si>
  <si>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</si>
  <si>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</si>
  <si>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</si>
  <si>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</si>
  <si>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</si>
  <si>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</si>
  <si>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</si>
  <si>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</si>
  <si>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</si>
  <si>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</si>
  <si>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</si>
  <si>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</si>
  <si>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</si>
  <si>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</si>
  <si>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</si>
  <si>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</si>
  <si>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</si>
  <si>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</si>
  <si>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</si>
  <si>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</si>
  <si>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</si>
  <si>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</si>
  <si>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</si>
  <si>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</si>
  <si>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</si>
  <si>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</si>
  <si>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</si>
  <si>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</si>
  <si>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</si>
  <si>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</si>
  <si>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</si>
  <si>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</si>
  <si>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</si>
  <si>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</si>
  <si>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</si>
  <si>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</si>
  <si>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</si>
  <si>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</si>
  <si>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</si>
  <si>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</si>
  <si>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</si>
  <si>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</si>
  <si>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</si>
  <si>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</si>
  <si>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</si>
  <si>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</si>
  <si>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</si>
  <si>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</si>
  <si>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</si>
  <si>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</si>
  <si>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</si>
  <si>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</si>
  <si>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</si>
  <si>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</si>
  <si>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</si>
  <si>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</si>
  <si>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</si>
  <si>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</si>
  <si>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</si>
  <si>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</si>
  <si>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</si>
  <si>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</si>
  <si>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</si>
  <si>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</si>
  <si>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</si>
  <si>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</si>
  <si>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</si>
  <si>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</si>
  <si>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</si>
  <si>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</si>
  <si>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</si>
  <si>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</si>
  <si>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</si>
  <si>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</si>
  <si>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</si>
  <si>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</si>
  <si>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</si>
  <si>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</si>
  <si>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</si>
  <si>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</si>
  <si>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</si>
  <si>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</si>
  <si>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</si>
  <si>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</si>
  <si>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</si>
  <si>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</si>
  <si>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</si>
  <si>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</si>
  <si>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</si>
  <si>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</si>
  <si>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</si>
  <si>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</si>
  <si>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</si>
  <si>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</si>
  <si>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</si>
  <si>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</si>
  <si>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</si>
  <si>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</si>
  <si>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</si>
  <si>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</si>
  <si>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</si>
  <si>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</si>
  <si>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</si>
  <si>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</si>
  <si>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</si>
  <si>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</si>
  <si>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</si>
  <si>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</si>
  <si>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</si>
  <si>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</si>
  <si>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</si>
  <si>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</si>
  <si>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</si>
  <si>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</si>
  <si>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</si>
  <si>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</si>
  <si>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</si>
  <si>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</si>
  <si>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</si>
  <si>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</si>
  <si>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</si>
  <si>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</si>
  <si>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</si>
  <si>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</si>
  <si>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</si>
  <si>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</si>
  <si>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</si>
  <si>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</si>
  <si>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</si>
  <si>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</si>
  <si>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</si>
  <si>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</si>
  <si>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</si>
  <si>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</si>
  <si>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</si>
  <si>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</si>
  <si>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</si>
  <si>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</si>
  <si>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</si>
  <si>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</si>
  <si>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</si>
  <si>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</si>
  <si>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</si>
  <si>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</si>
  <si>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</si>
  <si>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</si>
  <si>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</si>
  <si>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</si>
  <si>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</si>
  <si>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</si>
  <si>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</si>
  <si>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</si>
  <si>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</si>
  <si>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</si>
  <si>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</si>
  <si>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</si>
  <si>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</si>
  <si>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</si>
  <si>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</si>
  <si>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</si>
  <si>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</si>
  <si>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</si>
  <si>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</si>
  <si>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</si>
  <si>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</si>
  <si>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</si>
  <si>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</si>
  <si>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</si>
  <si>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</si>
  <si>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</si>
  <si>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</si>
  <si>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</si>
  <si>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</si>
  <si>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</si>
  <si>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</si>
  <si>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</si>
  <si>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</si>
  <si>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</si>
  <si>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</si>
  <si>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</si>
  <si>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</si>
  <si>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</si>
  <si>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</si>
  <si>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</si>
  <si>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</si>
  <si>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</si>
  <si>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</si>
  <si>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</si>
  <si>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</si>
  <si>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</si>
  <si>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</si>
  <si>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</si>
  <si>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</si>
  <si>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</si>
  <si>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</si>
  <si>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</si>
  <si>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</si>
  <si>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</si>
  <si>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</si>
  <si>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</si>
  <si>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</si>
  <si>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</si>
  <si>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</si>
  <si>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</si>
  <si>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</si>
  <si>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</si>
  <si>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</si>
  <si>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</si>
  <si>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</si>
  <si>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</si>
  <si>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</si>
  <si>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</si>
  <si>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</si>
  <si>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</si>
  <si>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</si>
  <si>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</si>
  <si>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</si>
  <si>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</si>
  <si>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</si>
  <si>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</si>
  <si>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</si>
  <si>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</si>
  <si>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</si>
  <si>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</si>
  <si>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</si>
  <si>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</si>
  <si>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</si>
  <si>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</si>
  <si>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</si>
  <si>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</si>
  <si>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</si>
  <si>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</si>
  <si>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</si>
  <si>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</si>
  <si>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</si>
  <si>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</si>
  <si>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</si>
  <si>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</si>
  <si>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</si>
  <si>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</si>
  <si>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</si>
  <si>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</si>
  <si>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</si>
  <si>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</si>
  <si>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</si>
  <si>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</si>
  <si>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</si>
  <si>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</si>
  <si>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</si>
  <si>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</si>
  <si>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</si>
  <si>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</si>
  <si>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</si>
  <si>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</si>
  <si>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</si>
  <si>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</si>
  <si>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</si>
  <si>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</si>
  <si>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</si>
  <si>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</si>
  <si>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</si>
  <si>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</si>
  <si>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</si>
  <si>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</si>
  <si>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</si>
  <si>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</si>
  <si>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</si>
  <si>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</si>
  <si>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</si>
  <si>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</si>
  <si>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</si>
  <si>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</si>
  <si>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</si>
  <si>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</si>
  <si>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</si>
  <si>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</si>
  <si>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</si>
  <si>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</si>
  <si>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</si>
  <si>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</si>
  <si>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</si>
  <si>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</si>
  <si>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</si>
  <si>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</si>
  <si>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</si>
  <si>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</si>
  <si>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</si>
  <si>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</si>
  <si>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</si>
  <si>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</si>
  <si>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</si>
  <si>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</si>
  <si>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</si>
  <si>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</si>
  <si>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</si>
  <si>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</si>
  <si>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</si>
  <si>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</si>
  <si>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</si>
  <si>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</si>
  <si>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</si>
  <si>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</si>
  <si>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</si>
  <si>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</si>
  <si>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</si>
  <si>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</si>
  <si>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</si>
  <si>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</si>
  <si>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</si>
  <si>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</si>
  <si>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</si>
  <si>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</si>
  <si>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</si>
  <si>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</si>
  <si>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</si>
  <si>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</si>
  <si>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</si>
  <si>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</si>
  <si>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</si>
  <si>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</si>
  <si>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</si>
  <si>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</si>
  <si>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</si>
  <si>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</si>
  <si>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</si>
  <si>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</si>
  <si>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</si>
  <si>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</si>
  <si>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</si>
  <si>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</si>
  <si>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</si>
  <si>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</si>
  <si>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</si>
  <si>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</si>
  <si>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</si>
  <si>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</si>
  <si>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</si>
  <si>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</si>
  <si>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</si>
  <si>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</si>
  <si>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</si>
  <si>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</si>
  <si>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</si>
  <si>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</si>
  <si>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</si>
  <si>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</si>
  <si>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</si>
  <si>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</si>
  <si>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</si>
  <si>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</si>
  <si>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</si>
  <si>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</si>
  <si>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</si>
  <si>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</si>
  <si>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</si>
  <si>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</si>
  <si>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</si>
  <si>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</si>
  <si>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</si>
  <si>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</si>
  <si>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</si>
  <si>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</si>
  <si>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</si>
  <si>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</si>
  <si>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</si>
  <si>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</si>
  <si>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</si>
  <si>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</si>
  <si>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</si>
  <si>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</si>
  <si>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</si>
  <si>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</si>
  <si>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</si>
  <si>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</si>
  <si>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</si>
  <si>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</si>
  <si>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</si>
  <si>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</si>
  <si>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</si>
  <si>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</si>
  <si>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</si>
  <si>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</si>
  <si>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</si>
  <si>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</si>
  <si>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</si>
  <si>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</si>
  <si>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</si>
  <si>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</si>
  <si>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</si>
  <si>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</si>
  <si>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</si>
  <si>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</si>
  <si>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</si>
  <si>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</si>
  <si>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</si>
  <si>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</si>
  <si>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</si>
  <si>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</si>
  <si>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</si>
  <si>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</si>
  <si>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</si>
  <si>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</si>
  <si>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</si>
  <si>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</si>
  <si>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</si>
  <si>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</si>
  <si>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</si>
  <si>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</si>
  <si>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</si>
  <si>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</si>
  <si>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</si>
  <si>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</si>
  <si>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</si>
  <si>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</si>
  <si>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</si>
  <si>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</si>
  <si>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</si>
  <si>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</si>
  <si>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</si>
  <si>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</si>
  <si>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</si>
  <si>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</si>
  <si>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</si>
  <si>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</si>
  <si>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</si>
  <si>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</si>
  <si>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</si>
  <si>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</si>
  <si>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</si>
  <si>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</si>
  <si>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</si>
  <si>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</si>
  <si>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</si>
  <si>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</si>
  <si>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</si>
  <si>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</si>
  <si>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</si>
  <si>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</si>
  <si>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</si>
  <si>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</si>
  <si>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</si>
  <si>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</si>
  <si>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</si>
  <si>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</si>
  <si>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</si>
  <si>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</si>
  <si>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</si>
  <si>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</si>
  <si>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</si>
  <si>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</si>
  <si>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</si>
  <si>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</si>
  <si>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</si>
  <si>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</si>
  <si>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</si>
  <si>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</si>
  <si>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</si>
  <si>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</si>
  <si>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</si>
  <si>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</si>
  <si>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</si>
  <si>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</si>
  <si>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</si>
  <si>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</si>
  <si>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</si>
  <si>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</si>
  <si>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</si>
  <si>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</si>
  <si>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</si>
  <si>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</si>
  <si>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</si>
  <si>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</si>
  <si>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</si>
  <si>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</si>
  <si>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</si>
  <si>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</si>
  <si>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</si>
  <si>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</si>
  <si>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</si>
  <si>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</si>
  <si>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</si>
  <si>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</si>
  <si>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</si>
  <si>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</si>
  <si>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</si>
  <si>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</si>
  <si>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</si>
  <si>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</si>
  <si>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</si>
  <si>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</si>
  <si>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</si>
  <si>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</si>
  <si>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</si>
  <si>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</si>
  <si>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</si>
  <si>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</si>
  <si>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</si>
  <si>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</si>
  <si>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</si>
  <si>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</si>
  <si>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</si>
  <si>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</si>
  <si>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</si>
  <si>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</si>
  <si>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</si>
  <si>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</si>
  <si>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</si>
  <si>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</si>
  <si>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</si>
  <si>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</si>
  <si>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</si>
  <si>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</si>
  <si>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</si>
  <si>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</si>
  <si>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</si>
  <si>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</si>
  <si>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</si>
  <si>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</si>
  <si>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</si>
  <si>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</si>
  <si>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</si>
  <si>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</si>
  <si>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</si>
  <si>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</si>
  <si>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</si>
  <si>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</si>
  <si>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</si>
  <si>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</si>
  <si>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</si>
  <si>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</si>
  <si>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</si>
  <si>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</si>
  <si>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</si>
  <si>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</si>
  <si>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</si>
  <si>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</si>
  <si>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</si>
  <si>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</si>
  <si>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</si>
  <si>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</si>
  <si>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</si>
  <si>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</si>
  <si>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</si>
  <si>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</si>
  <si>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</si>
  <si>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</si>
  <si>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</si>
  <si>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</si>
  <si>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</si>
  <si>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</si>
  <si>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</si>
  <si>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</si>
  <si>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</si>
  <si>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</si>
  <si>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</si>
  <si>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</si>
  <si>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</si>
  <si>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</si>
  <si>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</si>
  <si>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</si>
  <si>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</si>
  <si>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</si>
  <si>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</si>
  <si>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</si>
  <si>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</si>
  <si>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</si>
  <si>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</si>
  <si>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</si>
  <si>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</si>
  <si>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</si>
  <si>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</si>
  <si>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</si>
  <si>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</si>
  <si>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</si>
  <si>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</si>
  <si>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</si>
  <si>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</si>
  <si>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</si>
  <si>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</si>
  <si>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</si>
  <si>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</si>
  <si>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</si>
  <si>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</si>
  <si>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</si>
  <si>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</si>
  <si>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</si>
  <si>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</si>
  <si>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</si>
  <si>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</si>
  <si>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</si>
  <si>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</si>
  <si>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</si>
  <si>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</si>
  <si>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</si>
  <si>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</si>
  <si>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</si>
  <si>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</si>
  <si>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</si>
  <si>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</si>
  <si>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</si>
  <si>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</si>
  <si>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</si>
  <si>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</si>
  <si>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</si>
  <si>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</si>
  <si>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</si>
  <si>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</si>
  <si>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</si>
  <si>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</si>
  <si>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</si>
  <si>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</si>
  <si>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</si>
  <si>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</si>
  <si>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</si>
  <si>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</si>
  <si>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</si>
  <si>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</si>
  <si>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</si>
  <si>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</si>
  <si>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</si>
  <si>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</si>
  <si>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</si>
  <si>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</si>
  <si>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</si>
  <si>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</si>
  <si>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</si>
  <si>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</si>
  <si>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</si>
  <si>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</si>
  <si>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</si>
  <si>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</si>
  <si>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</si>
  <si>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</si>
  <si>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</si>
  <si>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</si>
  <si>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</si>
  <si>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</si>
  <si>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</si>
  <si>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</si>
  <si>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</si>
  <si>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</si>
  <si>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</si>
  <si>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</si>
  <si>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</si>
  <si>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</si>
  <si>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</si>
  <si>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</si>
  <si>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</si>
  <si>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</si>
  <si>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</si>
  <si>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</si>
  <si>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</si>
  <si>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</si>
  <si>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</si>
  <si>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</si>
  <si>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</si>
  <si>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</si>
  <si>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</si>
  <si>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</si>
  <si>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</si>
  <si>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</si>
  <si>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</si>
  <si>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</si>
  <si>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</si>
  <si>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</si>
  <si>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</si>
  <si>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</si>
  <si>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</si>
  <si>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</si>
  <si>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</si>
  <si>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</si>
  <si>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</si>
  <si>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</si>
  <si>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</si>
  <si>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</si>
  <si>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</si>
  <si>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</si>
  <si>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</si>
  <si>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</si>
  <si>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</si>
  <si>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</si>
  <si>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</si>
  <si>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</si>
  <si>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</si>
  <si>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</si>
  <si>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</si>
  <si>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</si>
  <si>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</si>
  <si>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</si>
  <si>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</si>
  <si>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</si>
  <si>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</si>
  <si>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</si>
  <si>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</si>
  <si>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</si>
  <si>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</si>
  <si>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</si>
  <si>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</si>
  <si>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</si>
  <si>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</si>
  <si>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</si>
  <si>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</si>
  <si>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</si>
  <si>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</si>
  <si>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</si>
  <si>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</si>
  <si>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</si>
  <si>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</si>
  <si>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</si>
  <si>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</si>
  <si>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</si>
  <si>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</si>
  <si>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</si>
  <si>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</si>
  <si>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</si>
  <si>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</si>
  <si>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</si>
  <si>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</si>
  <si>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</si>
  <si>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</si>
  <si>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</si>
  <si>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</si>
  <si>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</si>
  <si>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</si>
  <si>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</si>
  <si>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</si>
  <si>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</si>
  <si>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</si>
  <si>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</si>
  <si>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</si>
  <si>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</si>
  <si>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</si>
  <si>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</si>
  <si>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</si>
  <si>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</si>
  <si>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</si>
  <si>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</si>
  <si>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</si>
  <si>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</si>
  <si>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</si>
  <si>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</si>
  <si>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</si>
  <si>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</si>
  <si>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</si>
  <si>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</si>
  <si>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</si>
  <si>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</si>
  <si>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</si>
  <si>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</si>
  <si>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</si>
  <si>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</si>
  <si>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</si>
  <si>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</si>
  <si>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</si>
  <si>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</si>
  <si>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</si>
  <si>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</si>
  <si>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</si>
  <si>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</si>
  <si>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</si>
  <si>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</si>
  <si>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</si>
  <si>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</si>
  <si>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</si>
  <si>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</si>
  <si>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</si>
  <si>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</si>
  <si>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</si>
  <si>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</si>
  <si>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</si>
  <si>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</si>
  <si>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</si>
  <si>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</si>
  <si>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</si>
  <si>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</si>
  <si>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</si>
  <si>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</si>
  <si>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</si>
  <si>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</si>
  <si>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</si>
  <si>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</si>
  <si>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</si>
  <si>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</si>
  <si>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</si>
  <si>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</si>
  <si>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</si>
  <si>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</si>
  <si>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</si>
  <si>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</si>
  <si>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</si>
  <si>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</si>
  <si>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</si>
  <si>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</si>
  <si>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</si>
  <si>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</si>
  <si>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</si>
  <si>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</si>
  <si>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</si>
  <si>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</si>
  <si>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</si>
  <si>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</si>
  <si>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</si>
  <si>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</si>
  <si>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</si>
  <si>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</si>
  <si>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</si>
  <si>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</si>
  <si>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</si>
  <si>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</si>
  <si>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</si>
  <si>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</si>
  <si>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</si>
  <si>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</si>
  <si>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</si>
  <si>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</si>
  <si>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</si>
  <si>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</si>
  <si>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</si>
  <si>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</si>
  <si>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</si>
  <si>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</si>
  <si>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</si>
  <si>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</si>
  <si>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</si>
  <si>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</si>
  <si>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</si>
  <si>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</si>
  <si>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</si>
  <si>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</si>
  <si>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</si>
  <si>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</si>
  <si>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</si>
  <si>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</si>
  <si>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</si>
  <si>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</si>
  <si>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</si>
  <si>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</si>
  <si>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</si>
  <si>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</si>
  <si>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</si>
  <si>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</si>
  <si>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</si>
  <si>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</si>
  <si>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</si>
  <si>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</si>
  <si>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</si>
  <si>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</si>
  <si>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</si>
  <si>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</si>
  <si>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</si>
  <si>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</si>
  <si>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</si>
  <si>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</si>
  <si>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</si>
  <si>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</si>
  <si>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</si>
  <si>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</si>
  <si>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</si>
  <si>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</si>
  <si>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</si>
  <si>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</si>
  <si>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</si>
  <si>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</si>
  <si>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</si>
  <si>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</si>
  <si>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</si>
  <si>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</si>
  <si>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</si>
  <si>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</si>
  <si>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</si>
  <si>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</si>
  <si>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</si>
  <si>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</si>
  <si>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</si>
  <si>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</si>
  <si>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</si>
  <si>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</si>
  <si>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</si>
  <si>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</si>
  <si>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</si>
  <si>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</si>
  <si>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</si>
  <si>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</si>
  <si>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</si>
  <si>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</si>
  <si>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</si>
  <si>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</si>
  <si>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</si>
  <si>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</si>
  <si>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</si>
  <si>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</si>
  <si>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</si>
  <si>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</si>
  <si>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</si>
  <si>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</si>
  <si>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</si>
  <si>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</si>
  <si>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</si>
  <si>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</si>
  <si>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</si>
  <si>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</si>
  <si>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</si>
  <si>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</si>
  <si>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</si>
  <si>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</si>
  <si>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</si>
  <si>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</si>
  <si>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</si>
  <si>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</si>
  <si>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</si>
  <si>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</si>
  <si>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</si>
  <si>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</si>
  <si>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</si>
  <si>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</si>
  <si>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</si>
  <si>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</si>
  <si>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</si>
  <si>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</si>
  <si>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</si>
  <si>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</si>
  <si>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</si>
  <si>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</si>
  <si>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</si>
  <si>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</si>
  <si>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</si>
  <si>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</si>
  <si>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</si>
  <si>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</si>
  <si>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</si>
  <si>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</si>
  <si>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</si>
  <si>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</si>
  <si>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</si>
  <si>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</si>
  <si>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</si>
  <si>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</si>
  <si>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</si>
  <si>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</si>
  <si>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</si>
  <si>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</si>
  <si>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</si>
  <si>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</si>
  <si>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</si>
  <si>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</si>
  <si>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</si>
  <si>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</si>
  <si>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</si>
  <si>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</si>
  <si>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</si>
  <si>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</si>
  <si>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</si>
  <si>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</si>
  <si>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</si>
  <si>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</si>
  <si>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</si>
  <si>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</si>
  <si>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</si>
  <si>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</si>
  <si>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</si>
  <si>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</si>
  <si>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</si>
  <si>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</si>
  <si>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</si>
  <si>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</si>
  <si>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</si>
  <si>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</si>
  <si>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</si>
  <si>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</si>
  <si>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</si>
  <si>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</si>
  <si>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</si>
  <si>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</si>
  <si>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</si>
  <si>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</si>
  <si>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</si>
  <si>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</si>
  <si>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</si>
  <si>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</si>
  <si>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</si>
  <si>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</si>
  <si>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</si>
  <si>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</si>
  <si>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</si>
  <si>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</si>
  <si>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</si>
  <si>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</si>
  <si>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</si>
  <si>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</si>
  <si>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</si>
  <si>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</si>
  <si>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</si>
  <si>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</si>
  <si>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</si>
  <si>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</si>
  <si>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</si>
  <si>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</si>
  <si>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</si>
  <si>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</si>
  <si>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</si>
  <si>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</si>
  <si>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</si>
  <si>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</si>
  <si>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</si>
  <si>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</si>
  <si>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</si>
  <si>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</si>
  <si>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</si>
  <si>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</si>
  <si>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</si>
  <si>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</si>
  <si>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</si>
  <si>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</si>
  <si>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</si>
  <si>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</si>
  <si>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</si>
  <si>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</si>
  <si>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</si>
  <si>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</si>
  <si>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</si>
  <si>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</si>
  <si>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</si>
  <si>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</si>
  <si>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</si>
  <si>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</si>
  <si>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</si>
  <si>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</si>
  <si>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</si>
  <si>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</si>
  <si>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</si>
  <si>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</si>
  <si>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</si>
  <si>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</si>
  <si>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</si>
  <si>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</si>
  <si>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</si>
  <si>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</si>
  <si>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</si>
  <si>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</si>
  <si>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</si>
  <si>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</si>
  <si>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</si>
  <si>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</si>
  <si>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</si>
  <si>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</si>
  <si>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</si>
  <si>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</si>
  <si>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</si>
  <si>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</si>
  <si>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</si>
  <si>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</si>
  <si>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</si>
  <si>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</si>
  <si>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</si>
  <si>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</si>
  <si>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</si>
  <si>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</si>
  <si>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</si>
  <si>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</si>
  <si>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</si>
  <si>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</si>
  <si>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</si>
  <si>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</si>
  <si>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</si>
  <si>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</si>
  <si>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</si>
  <si>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</si>
  <si>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</si>
  <si>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</si>
  <si>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</si>
  <si>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</si>
  <si>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</si>
  <si>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</si>
  <si>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</si>
  <si>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</si>
  <si>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</si>
  <si>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</si>
  <si>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</si>
  <si>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</si>
  <si>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</si>
  <si>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</si>
  <si>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</si>
  <si>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</si>
  <si>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</si>
  <si>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</si>
  <si>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</si>
  <si>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</si>
  <si>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</si>
  <si>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</si>
  <si>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</si>
  <si>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</si>
  <si>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</si>
  <si>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</si>
  <si>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</si>
  <si>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</si>
  <si>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</si>
  <si>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</si>
  <si>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</si>
  <si>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</si>
  <si>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</si>
  <si>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</si>
  <si>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</si>
  <si>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</si>
  <si>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</si>
  <si>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</si>
  <si>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</si>
  <si>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</si>
  <si>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</si>
  <si>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</si>
  <si>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</si>
  <si>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</si>
  <si>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</si>
  <si>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</si>
  <si>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</si>
  <si>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</si>
  <si>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</si>
  <si>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</si>
  <si>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</si>
  <si>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</si>
  <si>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</si>
  <si>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</si>
  <si>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</si>
  <si>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</si>
  <si>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</si>
  <si>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</si>
  <si>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</si>
  <si>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</si>
  <si>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</si>
  <si>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</si>
  <si>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</si>
  <si>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</si>
  <si>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</si>
  <si>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</si>
  <si>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</si>
  <si>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</si>
  <si>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</si>
  <si>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</si>
  <si>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</si>
  <si>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</si>
  <si>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</si>
  <si>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</si>
  <si>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</si>
  <si>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</si>
  <si>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</si>
  <si>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</si>
  <si>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</si>
  <si>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</si>
  <si>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</si>
  <si>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</si>
  <si>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</si>
  <si>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</si>
  <si>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</si>
  <si>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</si>
  <si>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</si>
  <si>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</si>
  <si>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</si>
  <si>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</si>
  <si>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</si>
  <si>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</si>
  <si>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</si>
  <si>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</si>
  <si>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</si>
  <si>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</si>
  <si>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</si>
  <si>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</si>
  <si>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</si>
  <si>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</si>
  <si>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</si>
  <si>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</si>
  <si>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</si>
  <si>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</si>
  <si>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</si>
  <si>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</si>
  <si>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</si>
  <si>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</si>
  <si>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</si>
  <si>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</si>
  <si>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</si>
  <si>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</si>
  <si>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</si>
  <si>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</si>
  <si>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</si>
  <si>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</si>
  <si>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</si>
  <si>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</si>
  <si>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</si>
  <si>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</si>
  <si>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</si>
  <si>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</si>
  <si>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</si>
  <si>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</si>
  <si>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</si>
  <si>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</si>
  <si>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</si>
  <si>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</si>
  <si>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</si>
  <si>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</si>
  <si>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</si>
  <si>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</si>
  <si>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</si>
  <si>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</si>
  <si>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</si>
  <si>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</si>
  <si>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</si>
  <si>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</si>
  <si>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</si>
  <si>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</si>
  <si>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</si>
  <si>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</si>
  <si>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</si>
  <si>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</si>
  <si>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</si>
  <si>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</si>
  <si>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</si>
  <si>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</si>
  <si>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</si>
  <si>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</si>
  <si>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</si>
  <si>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</si>
  <si>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</si>
  <si>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</si>
  <si>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</si>
  <si>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</si>
  <si>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</si>
  <si>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</si>
  <si>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</si>
  <si>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</si>
  <si>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</si>
  <si>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</si>
  <si>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</si>
  <si>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</si>
  <si>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</si>
  <si>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</si>
  <si>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</si>
  <si>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</si>
  <si>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</si>
  <si>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</si>
  <si>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</si>
  <si>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</si>
  <si>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</si>
  <si>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</si>
  <si>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</si>
  <si>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</si>
  <si>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</si>
  <si>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</si>
  <si>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</si>
  <si>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</si>
  <si>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</si>
  <si>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</si>
  <si>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</si>
  <si>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</si>
  <si>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</si>
  <si>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</si>
  <si>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</si>
  <si>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</si>
  <si>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</si>
  <si>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</si>
  <si>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</si>
  <si>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</si>
  <si>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</si>
  <si>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</si>
  <si>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</si>
  <si>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</si>
  <si>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</si>
  <si>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</si>
  <si>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</si>
  <si>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</si>
  <si>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</si>
  <si>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</si>
  <si>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</si>
  <si>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</si>
  <si>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</si>
  <si>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</si>
  <si>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</si>
  <si>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</si>
  <si>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</si>
  <si>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</si>
  <si>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</si>
  <si>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</si>
  <si>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</si>
  <si>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</si>
  <si>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</si>
  <si>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</si>
  <si>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</si>
  <si>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</si>
  <si>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</si>
  <si>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</si>
  <si>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</si>
  <si>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</si>
  <si>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</si>
  <si>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</si>
  <si>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</si>
  <si>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</si>
  <si>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</si>
  <si>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</si>
  <si>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</si>
  <si>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</si>
  <si>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</si>
  <si>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</si>
  <si>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</si>
  <si>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</si>
  <si>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</si>
  <si>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</si>
  <si>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</si>
  <si>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</si>
  <si>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</si>
  <si>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</si>
  <si>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</si>
  <si>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</si>
  <si>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</si>
  <si>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</si>
  <si>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</si>
  <si>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</si>
  <si>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</si>
  <si>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</si>
  <si>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</si>
  <si>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</si>
  <si>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</si>
  <si>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</si>
  <si>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</si>
  <si>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</si>
  <si>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</si>
  <si>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</si>
  <si>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</si>
  <si>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</si>
  <si>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</si>
  <si>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</si>
  <si>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</si>
  <si>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</si>
  <si>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</si>
  <si>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</si>
  <si>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</si>
  <si>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</si>
  <si>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</si>
  <si>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</si>
  <si>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</si>
  <si>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</si>
  <si>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</si>
  <si>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</si>
  <si>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</si>
  <si>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</si>
  <si>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</si>
  <si>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</si>
  <si>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</si>
  <si>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</si>
  <si>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</si>
  <si>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</si>
  <si>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</si>
  <si>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</si>
  <si>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</si>
  <si>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</si>
  <si>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</si>
  <si>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</si>
  <si>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</si>
  <si>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</si>
  <si>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</si>
  <si>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</si>
  <si>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</si>
  <si>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</si>
  <si>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</si>
  <si>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</si>
  <si>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</si>
  <si>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</si>
  <si>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</si>
  <si>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</si>
  <si>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</si>
  <si>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</si>
  <si>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</si>
  <si>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</si>
  <si>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</si>
  <si>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</si>
  <si>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</si>
  <si>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</si>
  <si>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</si>
  <si>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</si>
  <si>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</si>
  <si>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</si>
  <si>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</si>
  <si>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</si>
  <si>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</si>
  <si>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</si>
  <si>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</si>
  <si>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</si>
  <si>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</si>
  <si>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</si>
  <si>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</si>
  <si>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</si>
  <si>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</si>
  <si>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</si>
  <si>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</si>
  <si>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</si>
  <si>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</si>
  <si>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</si>
  <si>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</si>
  <si>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</si>
  <si>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</si>
  <si>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</si>
  <si>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</si>
  <si>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</si>
  <si>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</si>
  <si>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</si>
  <si>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</si>
  <si>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</si>
  <si>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</si>
  <si>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</si>
  <si>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</si>
  <si>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</si>
  <si>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</si>
  <si>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</si>
  <si>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</si>
  <si>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</si>
  <si>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</si>
  <si>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</si>
  <si>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</si>
  <si>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</si>
  <si>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</si>
  <si>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</si>
  <si>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</si>
  <si>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</si>
  <si>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</si>
  <si>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</si>
  <si>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</si>
  <si>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</si>
  <si>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</si>
  <si>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</si>
  <si>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</si>
  <si>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</si>
  <si>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</si>
  <si>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</si>
  <si>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</si>
  <si>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</si>
  <si>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</si>
  <si>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</si>
  <si>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</si>
  <si>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</si>
  <si>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</si>
  <si>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</si>
  <si>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</si>
  <si>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</si>
  <si>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</si>
  <si>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</si>
  <si>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</si>
  <si>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</si>
  <si>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</si>
  <si>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</si>
  <si>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</si>
  <si>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</si>
  <si>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</si>
  <si>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</si>
  <si>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</si>
  <si>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</si>
  <si>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</si>
  <si>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</si>
  <si>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</si>
  <si>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</si>
  <si>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</si>
  <si>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</si>
  <si>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</si>
  <si>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</si>
  <si>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</si>
  <si>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</si>
  <si>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</si>
  <si>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</si>
  <si>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</si>
  <si>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</si>
  <si>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</si>
  <si>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</si>
  <si>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</si>
  <si>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</si>
  <si>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</si>
  <si>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</si>
  <si>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</si>
  <si>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</si>
  <si>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</si>
  <si>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</si>
  <si>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</si>
  <si>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</si>
  <si>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</si>
  <si>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</si>
  <si>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</si>
  <si>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</si>
  <si>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</si>
  <si>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</si>
  <si>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</si>
  <si>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</si>
  <si>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</si>
  <si>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</si>
  <si>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</si>
  <si>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</si>
  <si>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</si>
  <si>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</si>
  <si>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</si>
  <si>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</si>
  <si>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</si>
  <si>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</si>
  <si>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</si>
  <si>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</si>
  <si>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</si>
  <si>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</si>
  <si>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</si>
  <si>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</si>
  <si>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</si>
  <si>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</si>
  <si>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</si>
  <si>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</si>
  <si>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</si>
  <si>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</si>
  <si>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</si>
  <si>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</si>
  <si>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</si>
  <si>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</si>
  <si>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</si>
  <si>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</si>
  <si>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</si>
  <si>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</si>
  <si>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</si>
  <si>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</si>
  <si>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</si>
  <si>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</si>
  <si>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</si>
  <si>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</si>
  <si>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</si>
  <si>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</si>
  <si>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</si>
  <si>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</si>
  <si>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</si>
  <si>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</si>
  <si>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</si>
  <si>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</si>
  <si>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</si>
  <si>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</si>
  <si>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</si>
  <si>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</si>
  <si>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</si>
  <si>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</si>
  <si>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</si>
  <si>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</si>
  <si>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</si>
  <si>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</si>
  <si>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</si>
  <si>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</si>
  <si>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</si>
  <si>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</si>
  <si>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</si>
  <si>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</si>
  <si>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</si>
  <si>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</si>
  <si>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</si>
  <si>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</si>
  <si>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</si>
  <si>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</si>
  <si>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</si>
  <si>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</si>
  <si>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</si>
  <si>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</si>
  <si>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</si>
  <si>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</si>
  <si>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</si>
  <si>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</si>
  <si>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</si>
  <si>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</si>
  <si>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</si>
  <si>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</si>
  <si>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</si>
  <si>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</si>
  <si>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</si>
  <si>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</si>
  <si>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</si>
  <si>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</si>
  <si>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</si>
  <si>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</si>
  <si>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</si>
  <si>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</si>
  <si>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</si>
  <si>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</si>
  <si>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</si>
  <si>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</si>
  <si>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</si>
  <si>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</si>
  <si>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</si>
  <si>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</si>
  <si>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</si>
  <si>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</si>
  <si>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</si>
  <si>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</si>
  <si>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</si>
  <si>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</si>
  <si>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</si>
  <si>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</si>
  <si>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</si>
  <si>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</si>
  <si>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</si>
  <si>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</si>
  <si>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</si>
  <si>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</si>
  <si>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</si>
  <si>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</si>
  <si>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</si>
  <si>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</si>
  <si>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</si>
  <si>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</si>
  <si>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</si>
  <si>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</si>
  <si>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</si>
  <si>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</si>
  <si>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</si>
  <si>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</si>
  <si>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</si>
  <si>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</si>
  <si>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</si>
  <si>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</si>
  <si>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</si>
  <si>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</si>
  <si>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</si>
  <si>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</si>
  <si>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</si>
  <si>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</si>
  <si>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</si>
  <si>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</si>
  <si>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</si>
  <si>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</si>
  <si>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</si>
  <si>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</si>
  <si>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</si>
  <si>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</si>
  <si>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</si>
  <si>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</si>
  <si>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</si>
  <si>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</si>
  <si>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</si>
  <si>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</si>
  <si>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</si>
  <si>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</si>
  <si>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</si>
  <si>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</si>
  <si>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</si>
  <si>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</si>
  <si>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</si>
  <si>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</si>
  <si>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</si>
  <si>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</si>
  <si>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</si>
  <si>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</si>
  <si>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</si>
  <si>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</si>
  <si>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</si>
  <si>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</si>
  <si>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</si>
  <si>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</si>
  <si>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</si>
  <si>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</si>
  <si>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</si>
  <si>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</si>
  <si>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</si>
  <si>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</si>
  <si>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</si>
  <si>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</si>
  <si>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</si>
  <si>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</si>
  <si>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</si>
  <si>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</si>
  <si>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</si>
  <si>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</si>
  <si>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</si>
  <si>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</si>
  <si>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</si>
  <si>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</si>
  <si>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</si>
  <si>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</si>
  <si>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</si>
  <si>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</si>
  <si>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</si>
  <si>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</si>
  <si>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</si>
  <si>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</si>
  <si>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</si>
  <si>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</si>
  <si>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</si>
  <si>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</si>
  <si>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</si>
  <si>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</si>
  <si>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</si>
  <si>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</si>
  <si>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</si>
  <si>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</si>
  <si>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</si>
  <si>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</si>
  <si>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</si>
  <si>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</si>
  <si>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</si>
  <si>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</si>
  <si>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</si>
  <si>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</si>
  <si>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</si>
  <si>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</si>
  <si>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</si>
  <si>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</si>
  <si>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</si>
  <si>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</si>
  <si>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</si>
  <si>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</si>
  <si>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</si>
  <si>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</si>
  <si>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</si>
  <si>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</si>
  <si>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</si>
  <si>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</si>
  <si>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</si>
  <si>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</si>
  <si>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</si>
  <si>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</si>
  <si>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</si>
  <si>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</si>
  <si>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</si>
  <si>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</si>
  <si>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</si>
  <si>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</si>
  <si>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</si>
  <si>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</si>
  <si>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</si>
  <si>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</si>
  <si>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</si>
  <si>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</si>
  <si>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</si>
  <si>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</si>
  <si>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</si>
  <si>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</si>
  <si>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</si>
  <si>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</si>
  <si>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</si>
  <si>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</si>
  <si>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</si>
  <si>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</si>
  <si>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</si>
  <si>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</si>
  <si>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</si>
  <si>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</si>
  <si>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</si>
  <si>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</si>
  <si>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</si>
  <si>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</si>
  <si>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</si>
  <si>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</si>
  <si>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</si>
  <si>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</si>
  <si>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</si>
  <si>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</si>
  <si>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</si>
  <si>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</si>
  <si>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</si>
  <si>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</si>
  <si>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</si>
  <si>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</si>
  <si>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</si>
  <si>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</si>
  <si>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</si>
  <si>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</si>
  <si>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</si>
  <si>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</si>
  <si>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</si>
  <si>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</si>
  <si>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</si>
  <si>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</si>
  <si>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</si>
  <si>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</si>
  <si>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</si>
  <si>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</si>
  <si>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</si>
  <si>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</si>
  <si>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</si>
  <si>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</si>
  <si>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</si>
  <si>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</si>
  <si>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</si>
  <si>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</si>
  <si>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</si>
  <si>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</si>
  <si>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</si>
  <si>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</si>
  <si>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</si>
  <si>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</si>
  <si>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</si>
  <si>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</si>
  <si>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</si>
  <si>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</si>
  <si>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</si>
  <si>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</si>
  <si>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</si>
  <si>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</si>
  <si>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</si>
  <si>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</si>
  <si>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</si>
  <si>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</si>
  <si>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</si>
  <si>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</si>
  <si>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</si>
  <si>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</si>
  <si>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</si>
  <si>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</si>
  <si>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</si>
  <si>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</si>
  <si>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</si>
  <si>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</si>
  <si>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</si>
  <si>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</si>
  <si>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</si>
  <si>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</si>
  <si>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</si>
  <si>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</si>
  <si>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</si>
  <si>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</si>
  <si>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</si>
  <si>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</si>
  <si>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</si>
  <si>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</si>
  <si>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</si>
  <si>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</si>
  <si>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</si>
  <si>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</si>
  <si>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</si>
  <si>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</si>
  <si>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</si>
  <si>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</si>
  <si>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</si>
  <si>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</si>
  <si>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</si>
  <si>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</si>
  <si>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</si>
  <si>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</si>
  <si>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</si>
  <si>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</si>
  <si>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</si>
  <si>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</si>
  <si>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</si>
  <si>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</si>
  <si>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</si>
  <si>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</si>
  <si>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</si>
  <si>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</si>
  <si>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</si>
  <si>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</si>
  <si>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</si>
  <si>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</si>
  <si>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</si>
  <si>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</si>
  <si>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</si>
  <si>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</si>
  <si>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</si>
  <si>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</si>
  <si>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</si>
  <si>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</si>
  <si>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</si>
  <si>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</si>
  <si>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</si>
  <si>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</si>
  <si>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</si>
  <si>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</si>
  <si>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</si>
  <si>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</si>
  <si>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</si>
  <si>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</si>
  <si>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</si>
  <si>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</si>
  <si>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</si>
  <si>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</si>
  <si>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</si>
  <si>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</si>
  <si>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</si>
  <si>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</si>
  <si>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</si>
  <si>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</si>
  <si>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</si>
  <si>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</si>
  <si>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</si>
  <si>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</si>
  <si>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</si>
  <si>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</si>
  <si>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</si>
  <si>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</si>
  <si>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</si>
  <si>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</si>
  <si>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</si>
  <si>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</si>
  <si>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</si>
  <si>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</si>
  <si>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</si>
  <si>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</si>
  <si>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</si>
  <si>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</si>
  <si>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</si>
  <si>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</si>
  <si>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</si>
  <si>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</si>
  <si>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</si>
  <si>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</si>
  <si>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</si>
  <si>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</si>
  <si>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</si>
  <si>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</si>
  <si>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</si>
  <si>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</si>
  <si>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</si>
  <si>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</si>
  <si>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</si>
  <si>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</si>
  <si>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</si>
  <si>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</si>
  <si>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</si>
  <si>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</si>
  <si>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</si>
  <si>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</si>
  <si>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</si>
  <si>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</si>
  <si>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</si>
  <si>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</si>
  <si>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</si>
  <si>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</si>
  <si>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</si>
  <si>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</si>
  <si>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</si>
  <si>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</si>
  <si>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</si>
  <si>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</si>
  <si>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</si>
  <si>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</si>
  <si>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</si>
  <si>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</si>
  <si>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</si>
  <si>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</si>
  <si>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</si>
  <si>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</si>
  <si>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</si>
  <si>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</si>
  <si>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</si>
  <si>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</si>
  <si>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</si>
  <si>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</si>
  <si>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</si>
  <si>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</si>
  <si>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</si>
  <si>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</si>
  <si>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</si>
  <si>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</si>
  <si>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</si>
  <si>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</si>
  <si>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</si>
  <si>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</si>
  <si>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</si>
  <si>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</si>
  <si>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</si>
  <si>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</si>
  <si>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</si>
  <si>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</si>
  <si>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</si>
  <si>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</si>
  <si>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</si>
  <si>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</si>
  <si>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</si>
  <si>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</si>
  <si>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</si>
  <si>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</si>
  <si>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</si>
  <si>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</si>
  <si>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</si>
  <si>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</si>
  <si>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</si>
  <si>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</si>
  <si>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</si>
  <si>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</si>
  <si>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</si>
  <si>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</si>
  <si>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</si>
  <si>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</si>
  <si>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</si>
  <si>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</si>
  <si>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</si>
  <si>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</si>
  <si>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</si>
  <si>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</si>
  <si>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</si>
  <si>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</si>
  <si>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</si>
  <si>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</si>
  <si>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</si>
  <si>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</si>
  <si>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</si>
  <si>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</si>
  <si>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</si>
  <si>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</si>
  <si>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</si>
  <si>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</si>
  <si>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</si>
  <si>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</si>
  <si>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</si>
  <si>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</si>
  <si>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</si>
  <si>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</si>
  <si>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</si>
  <si>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</si>
  <si>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</si>
  <si>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</si>
  <si>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</si>
  <si>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</si>
  <si>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</si>
  <si>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</si>
  <si>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</si>
  <si>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</si>
  <si>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</si>
  <si>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</si>
  <si>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</si>
  <si>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</si>
  <si>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</si>
  <si>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</si>
  <si>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</si>
  <si>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</si>
  <si>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</si>
  <si>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</si>
  <si>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</si>
  <si>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</si>
  <si>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</si>
  <si>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</si>
  <si>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</si>
  <si>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</si>
  <si>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</si>
  <si>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</si>
  <si>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</si>
  <si>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</si>
  <si>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</si>
  <si>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</si>
  <si>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</si>
  <si>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</si>
  <si>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</si>
  <si>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</si>
  <si>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</si>
  <si>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</si>
  <si>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</si>
  <si>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</si>
  <si>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</si>
  <si>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</si>
  <si>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</si>
  <si>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</si>
  <si>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</si>
  <si>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</si>
  <si>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</si>
  <si>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</si>
  <si>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</si>
  <si>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</si>
  <si>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</si>
  <si>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</si>
  <si>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</si>
  <si>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</si>
  <si>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</si>
  <si>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</si>
  <si>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</si>
  <si>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</si>
  <si>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</si>
  <si>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</si>
  <si>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</si>
  <si>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</si>
  <si>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</si>
  <si>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</si>
  <si>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</si>
  <si>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</si>
  <si>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</si>
  <si>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</si>
  <si>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</si>
  <si>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</si>
  <si>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</si>
  <si>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</si>
  <si>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</si>
  <si>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</si>
  <si>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</si>
  <si>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</si>
  <si>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</si>
  <si>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</si>
  <si>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</si>
  <si>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</si>
  <si>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</si>
  <si>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</si>
  <si>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</si>
  <si>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</si>
  <si>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</si>
  <si>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</si>
  <si>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</si>
  <si>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</si>
  <si>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</si>
  <si>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</si>
  <si>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</si>
  <si>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</si>
  <si>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</si>
  <si>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</si>
  <si>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</si>
  <si>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</si>
  <si>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</si>
  <si>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</si>
  <si>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</si>
  <si>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</si>
  <si>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</si>
  <si>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</si>
  <si>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</si>
  <si>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</si>
  <si>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</si>
  <si>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</si>
  <si>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</si>
  <si>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</si>
  <si>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</si>
  <si>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</si>
  <si>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</si>
  <si>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</si>
  <si>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</si>
  <si>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</si>
  <si>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</si>
  <si>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</si>
  <si>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</si>
  <si>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</si>
  <si>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</si>
  <si>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</si>
  <si>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</si>
  <si>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</si>
  <si>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</si>
  <si>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</si>
  <si>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</si>
  <si>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</si>
  <si>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</si>
  <si>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</si>
  <si>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</si>
  <si>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</si>
  <si>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</si>
  <si>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</si>
  <si>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</si>
  <si>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</si>
  <si>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</si>
  <si>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</si>
  <si>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</si>
  <si>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</si>
  <si>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</si>
  <si>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</si>
  <si>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</si>
  <si>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</si>
  <si>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</si>
  <si>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</si>
  <si>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</si>
  <si>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</si>
  <si>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</si>
  <si>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</si>
  <si>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</si>
  <si>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</si>
  <si>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</si>
  <si>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</si>
  <si>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</si>
  <si>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</si>
  <si>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</si>
  <si>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</si>
  <si>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</si>
  <si>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</si>
  <si>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</si>
  <si>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</si>
  <si>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</si>
  <si>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</si>
  <si>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</si>
  <si>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</si>
  <si>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</si>
  <si>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</si>
  <si>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</si>
  <si>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</si>
  <si>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</si>
  <si>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</si>
  <si>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</si>
  <si>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</si>
  <si>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</si>
  <si>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</si>
  <si>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</si>
  <si>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</si>
  <si>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</si>
  <si>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</si>
  <si>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</si>
  <si>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</si>
  <si>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</si>
  <si>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</si>
  <si>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</si>
  <si>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</si>
  <si>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</si>
  <si>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</si>
  <si>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</si>
  <si>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</si>
  <si>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</si>
  <si>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</si>
  <si>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</si>
  <si>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</si>
  <si>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</si>
  <si>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</si>
  <si>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</si>
  <si>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</si>
  <si>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</si>
  <si>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</si>
  <si>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</si>
  <si>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</si>
  <si>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</si>
  <si>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</si>
  <si>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</si>
  <si>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</si>
  <si>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</si>
  <si>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</si>
  <si>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</si>
  <si>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</si>
  <si>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</si>
  <si>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</si>
  <si>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</si>
  <si>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</si>
  <si>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</si>
  <si>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</si>
  <si>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</si>
  <si>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</si>
  <si>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</si>
  <si>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</si>
  <si>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</si>
  <si>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</si>
  <si>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</si>
  <si>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</si>
  <si>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</si>
  <si>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</si>
  <si>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</si>
  <si>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</si>
  <si>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</si>
  <si>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</si>
  <si>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</si>
  <si>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</si>
  <si>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</si>
  <si>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</si>
  <si>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</si>
  <si>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</si>
  <si>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</si>
  <si>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</si>
  <si>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</si>
  <si>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</si>
  <si>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</si>
  <si>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</si>
  <si>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</si>
  <si>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</si>
  <si>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</si>
  <si>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</si>
  <si>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</si>
  <si>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</si>
  <si>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</si>
  <si>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</si>
  <si>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</si>
  <si>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</si>
  <si>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</si>
  <si>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</si>
  <si>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</si>
  <si>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</si>
  <si>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</si>
  <si>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</si>
  <si>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</si>
  <si>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</si>
  <si>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</si>
  <si>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</si>
  <si>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</si>
  <si>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</si>
  <si>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</si>
  <si>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</si>
  <si>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</si>
  <si>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</si>
  <si>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</si>
  <si>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</si>
  <si>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</si>
  <si>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</si>
  <si>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</si>
  <si>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</si>
  <si>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</si>
  <si>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</si>
  <si>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</si>
  <si>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</si>
  <si>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</si>
  <si>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</si>
  <si>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</si>
  <si>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</si>
  <si>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</si>
  <si>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</si>
  <si>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</si>
  <si>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</si>
  <si>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</si>
  <si>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</si>
  <si>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</si>
  <si>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</si>
  <si>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</si>
  <si>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</si>
  <si>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</si>
  <si>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</si>
  <si>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</si>
  <si>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</si>
  <si>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</si>
  <si>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</si>
  <si>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</si>
  <si>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</si>
  <si>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</si>
  <si>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</si>
  <si>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</si>
  <si>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</si>
  <si>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</si>
  <si>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</si>
  <si>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</si>
  <si>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</si>
  <si>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</si>
  <si>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</si>
  <si>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</si>
  <si>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</si>
  <si>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</si>
  <si>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</si>
  <si>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</si>
  <si>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</si>
  <si>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</si>
  <si>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</si>
  <si>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</si>
  <si>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</si>
  <si>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</si>
  <si>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</si>
  <si>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</si>
  <si>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</si>
  <si>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</si>
  <si>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</si>
  <si>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</si>
  <si>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</si>
  <si>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</si>
  <si>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</si>
  <si>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</si>
  <si>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</si>
  <si>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</si>
  <si>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</si>
  <si>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</si>
  <si>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</si>
  <si>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</si>
  <si>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</si>
  <si>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</si>
  <si>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</si>
  <si>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</si>
  <si>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</si>
  <si>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</si>
  <si>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</si>
  <si>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</si>
  <si>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</si>
  <si>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</si>
  <si>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</si>
  <si>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</si>
  <si>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</si>
  <si>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</si>
  <si>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</si>
  <si>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</si>
  <si>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</si>
  <si>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</si>
  <si>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</si>
  <si>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</si>
  <si>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</si>
  <si>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</si>
  <si>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</si>
  <si>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</si>
  <si>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</si>
  <si>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</si>
  <si>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</si>
  <si>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</si>
  <si>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</si>
  <si>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</si>
  <si>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</si>
  <si>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</si>
  <si>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</si>
  <si>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</si>
  <si>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</si>
  <si>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</si>
  <si>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</si>
  <si>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</si>
  <si>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</si>
  <si>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</si>
  <si>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</si>
  <si>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</si>
  <si>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</si>
  <si>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</si>
  <si>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</si>
  <si>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</si>
  <si>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</si>
  <si>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</si>
  <si>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</si>
  <si>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</si>
  <si>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</si>
  <si>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</si>
  <si>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</si>
  <si>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</si>
  <si>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</si>
  <si>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</si>
  <si>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</si>
  <si>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</si>
  <si>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</si>
  <si>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</si>
  <si>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</si>
  <si>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</si>
  <si>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</si>
  <si>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</si>
  <si>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</si>
  <si>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</si>
  <si>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</si>
  <si>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</si>
  <si>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</si>
  <si>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</si>
  <si>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</si>
  <si>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</si>
  <si>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</si>
  <si>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</si>
  <si>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</si>
  <si>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</si>
  <si>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</si>
  <si>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</si>
  <si>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</si>
  <si>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</si>
  <si>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</si>
  <si>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</si>
  <si>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</si>
  <si>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</si>
  <si>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</si>
  <si>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</si>
  <si>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</si>
  <si>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</si>
  <si>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</si>
  <si>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</si>
  <si>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</si>
  <si>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</si>
  <si>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</si>
  <si>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</si>
  <si>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</si>
  <si>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</si>
  <si>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</si>
  <si>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</si>
  <si>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</si>
  <si>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</si>
  <si>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</si>
  <si>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</si>
  <si>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</si>
  <si>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</si>
  <si>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</si>
  <si>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</si>
  <si>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</si>
  <si>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</si>
  <si>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</si>
  <si>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</si>
  <si>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</si>
  <si>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</si>
  <si>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</si>
  <si>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</si>
  <si>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</si>
  <si>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</si>
  <si>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</si>
  <si>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</si>
  <si>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</si>
  <si>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</si>
  <si>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</si>
  <si>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</si>
  <si>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</si>
  <si>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</si>
  <si>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</si>
  <si>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</si>
  <si>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</si>
  <si>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</si>
  <si>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</si>
  <si>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</si>
  <si>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</si>
  <si>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</si>
  <si>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</si>
  <si>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</si>
  <si>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</si>
  <si>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</si>
  <si>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</si>
  <si>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</si>
  <si>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</si>
  <si>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</si>
  <si>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</si>
  <si>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</si>
  <si>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</si>
  <si>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</si>
  <si>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</si>
  <si>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</si>
  <si>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</si>
  <si>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</si>
  <si>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</si>
  <si>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</si>
  <si>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</si>
  <si>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</si>
  <si>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</si>
  <si>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</si>
  <si>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</si>
  <si>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</si>
  <si>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</si>
  <si>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</si>
  <si>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</si>
  <si>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</si>
  <si>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</si>
  <si>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</si>
  <si>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</si>
  <si>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</si>
  <si>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</si>
  <si>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</si>
  <si>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</si>
  <si>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</si>
  <si>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</si>
  <si>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</si>
  <si>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</si>
  <si>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</si>
  <si>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</si>
  <si>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</si>
  <si>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</si>
  <si>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</si>
  <si>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</si>
  <si>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</si>
  <si>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</si>
  <si>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</si>
  <si>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</si>
  <si>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</si>
  <si>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</si>
  <si>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</si>
  <si>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</si>
  <si>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</si>
  <si>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</si>
  <si>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</si>
  <si>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</si>
  <si>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</si>
  <si>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</si>
  <si>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</si>
  <si>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</si>
  <si>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</si>
  <si>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</si>
  <si>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</si>
  <si>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</si>
  <si>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</si>
  <si>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</si>
  <si>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</si>
  <si>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</si>
  <si>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</si>
  <si>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</si>
  <si>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</si>
  <si>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</si>
  <si>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</si>
  <si>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</si>
  <si>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</si>
  <si>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</si>
  <si>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</si>
  <si>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</si>
  <si>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</si>
  <si>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</si>
  <si>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</si>
  <si>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</si>
  <si>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</si>
  <si>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</si>
  <si>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</si>
  <si>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</si>
  <si>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</si>
  <si>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</si>
  <si>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</si>
  <si>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</si>
  <si>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</si>
  <si>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</si>
  <si>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</si>
  <si>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</si>
  <si>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</si>
  <si>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</si>
  <si>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</si>
  <si>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</si>
  <si>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</si>
  <si>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</si>
  <si>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</si>
  <si>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</si>
  <si>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</si>
  <si>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</si>
  <si>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</si>
  <si>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</si>
  <si>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</si>
  <si>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</si>
  <si>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</si>
  <si>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</si>
  <si>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</si>
  <si>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</si>
  <si>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</si>
  <si>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</si>
  <si>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</si>
  <si>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</si>
  <si>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</si>
  <si>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</si>
  <si>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</si>
  <si>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</si>
  <si>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</si>
  <si>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</si>
  <si>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</si>
  <si>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</si>
  <si>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</si>
  <si>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</si>
  <si>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</si>
  <si>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</si>
  <si>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</si>
  <si>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</si>
  <si>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</si>
  <si>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</si>
  <si>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</si>
  <si>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</si>
  <si>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</si>
  <si>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</si>
  <si>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</si>
  <si>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</si>
  <si>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</si>
  <si>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</si>
  <si>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</si>
  <si>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</si>
  <si>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</si>
  <si>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</si>
  <si>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</si>
  <si>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</si>
  <si>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</si>
  <si>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</si>
  <si>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</si>
  <si>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</si>
  <si>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</si>
  <si>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</si>
  <si>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</si>
  <si>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</si>
  <si>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</si>
  <si>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</si>
  <si>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</si>
  <si>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</si>
  <si>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</si>
  <si>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</si>
  <si>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</si>
  <si>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</si>
  <si>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</si>
  <si>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</si>
  <si>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</si>
  <si>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</si>
  <si>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</si>
  <si>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</si>
  <si>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</si>
  <si>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</si>
  <si>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</si>
  <si>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</si>
  <si>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</si>
  <si>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</si>
  <si>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</si>
  <si>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</si>
  <si>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</si>
  <si>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</si>
  <si>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</si>
  <si>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</si>
  <si>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</si>
  <si>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</si>
  <si>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</si>
  <si>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</si>
  <si>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</si>
  <si>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</si>
  <si>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</si>
  <si>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</si>
  <si>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</si>
  <si>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</si>
  <si>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</si>
  <si>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</si>
  <si>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</si>
  <si>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</si>
  <si>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</si>
  <si>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</si>
  <si>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</si>
  <si>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</si>
  <si>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</si>
  <si>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</si>
  <si>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</si>
  <si>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</si>
  <si>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</si>
  <si>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</si>
  <si>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</si>
  <si>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</si>
  <si>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</si>
  <si>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</si>
  <si>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</si>
  <si>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</si>
  <si>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</si>
  <si>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</si>
  <si>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</si>
  <si>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</si>
  <si>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</si>
  <si>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</si>
  <si>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</si>
  <si>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</si>
  <si>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</si>
  <si>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</si>
  <si>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</si>
  <si>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</si>
  <si>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</si>
  <si>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</si>
  <si>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</si>
  <si>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</si>
  <si>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</si>
  <si>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</si>
  <si>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</si>
  <si>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</si>
  <si>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</si>
  <si>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</si>
  <si>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</si>
  <si>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</si>
  <si>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</si>
  <si>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</si>
  <si>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</si>
  <si>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</si>
  <si>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</si>
  <si>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</si>
  <si>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</si>
  <si>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</si>
  <si>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</si>
  <si>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</si>
  <si>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</si>
  <si>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</si>
  <si>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</si>
  <si>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</si>
  <si>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</si>
  <si>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</si>
  <si>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</si>
  <si>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</si>
  <si>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</si>
  <si>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</si>
  <si>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</si>
  <si>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</si>
  <si>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</si>
  <si>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</si>
  <si>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</si>
  <si>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</si>
  <si>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</si>
  <si>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</si>
  <si>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</si>
  <si>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</si>
  <si>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</si>
  <si>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</si>
  <si>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</si>
  <si>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</si>
  <si>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</si>
  <si>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</si>
  <si>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</si>
  <si>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</si>
  <si>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</si>
  <si>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</si>
  <si>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</si>
  <si>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</si>
  <si>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</si>
  <si>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</si>
  <si>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</si>
  <si>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</si>
  <si>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</si>
  <si>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</si>
  <si>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</si>
  <si>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</si>
  <si>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</si>
  <si>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</si>
  <si>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</si>
  <si>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</si>
  <si>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</si>
  <si>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</si>
  <si>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</si>
  <si>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</si>
  <si>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</si>
  <si>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</si>
  <si>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</si>
  <si>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</si>
  <si>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</si>
  <si>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</si>
  <si>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</si>
  <si>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</si>
  <si>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</si>
  <si>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</si>
  <si>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</si>
  <si>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</si>
  <si>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</si>
  <si>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</si>
  <si>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</si>
  <si>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</si>
  <si>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</si>
  <si>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</si>
  <si>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</si>
  <si>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</si>
  <si>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</si>
  <si>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</si>
  <si>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</si>
  <si>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</si>
  <si>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</si>
  <si>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</si>
  <si>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</si>
  <si>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</si>
  <si>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</si>
  <si>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</si>
  <si>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</si>
  <si>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</si>
  <si>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</si>
  <si>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</si>
  <si>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</si>
  <si>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</si>
  <si>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</si>
  <si>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</si>
  <si>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</si>
  <si>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</si>
  <si>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</si>
  <si>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</si>
  <si>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</si>
  <si>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</si>
  <si>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</si>
  <si>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</si>
  <si>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</si>
  <si>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</si>
  <si>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</si>
  <si>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</si>
  <si>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</si>
  <si>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</si>
  <si>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</si>
  <si>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</si>
  <si>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</si>
  <si>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</si>
  <si>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</si>
  <si>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</si>
  <si>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</si>
  <si>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</si>
  <si>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</si>
  <si>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</si>
  <si>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</si>
  <si>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</si>
  <si>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</si>
  <si>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</si>
  <si>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</si>
  <si>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</si>
  <si>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</si>
  <si>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</si>
  <si>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</si>
  <si>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</si>
  <si>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</si>
  <si>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</si>
  <si>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</si>
  <si>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</si>
  <si>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</si>
  <si>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</si>
  <si>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</si>
  <si>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</si>
  <si>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</si>
  <si>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</si>
  <si>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</si>
  <si>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</si>
  <si>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</si>
  <si>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</si>
  <si>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</si>
  <si>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</si>
  <si>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</si>
  <si>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</si>
  <si>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</si>
  <si>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</si>
  <si>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</si>
  <si>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</si>
  <si>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</si>
  <si>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</si>
  <si>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</si>
  <si>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</si>
  <si>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</si>
  <si>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</si>
  <si>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</si>
  <si>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</si>
  <si>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</si>
  <si>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</si>
  <si>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</si>
  <si>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</si>
  <si>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</si>
  <si>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</si>
  <si>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</si>
  <si>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</si>
  <si>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</si>
  <si>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</si>
  <si>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</si>
  <si>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</si>
  <si>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</si>
  <si>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</si>
  <si>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</si>
  <si>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</si>
  <si>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</si>
  <si>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</si>
  <si>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</si>
  <si>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</si>
  <si>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</si>
  <si>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</si>
  <si>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</si>
  <si>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</si>
  <si>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</si>
  <si>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</si>
  <si>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</si>
  <si>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</si>
  <si>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</si>
  <si>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</si>
  <si>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</si>
  <si>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</si>
  <si>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</si>
  <si>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</si>
  <si>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</si>
  <si>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</si>
  <si>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</si>
  <si>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</si>
  <si>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</si>
  <si>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</si>
  <si>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</si>
  <si>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</si>
  <si>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</si>
  <si>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</si>
  <si>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</si>
  <si>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</si>
  <si>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</si>
  <si>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</si>
  <si>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</si>
  <si>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</si>
  <si>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</si>
  <si>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</si>
  <si>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</si>
  <si>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</si>
  <si>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</si>
  <si>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</si>
  <si>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</si>
  <si>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</si>
  <si>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</si>
  <si>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</si>
  <si>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</si>
  <si>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</si>
  <si>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</si>
  <si>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</si>
  <si>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</si>
  <si>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</si>
  <si>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</si>
  <si>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</si>
  <si>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</si>
  <si>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</si>
  <si>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</si>
  <si>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</si>
  <si>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</si>
  <si>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</si>
  <si>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</si>
  <si>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</si>
  <si>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</si>
  <si>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</si>
  <si>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</si>
  <si>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</si>
  <si>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</si>
  <si>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</si>
  <si>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</si>
  <si>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</si>
  <si>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</si>
  <si>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</si>
  <si>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</si>
  <si>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</si>
  <si>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</si>
  <si>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</si>
  <si>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</si>
  <si>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</si>
  <si>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</si>
  <si>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</si>
  <si>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</si>
  <si>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</si>
  <si>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</si>
  <si>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</si>
  <si>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</si>
  <si>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</si>
  <si>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</si>
  <si>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</si>
  <si>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</si>
  <si>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</si>
  <si>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</si>
  <si>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</si>
  <si>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</si>
  <si>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</si>
  <si>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</si>
  <si>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</si>
  <si>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</si>
  <si>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</si>
  <si>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</si>
  <si>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</si>
  <si>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</si>
  <si>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</si>
  <si>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</si>
  <si>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</si>
  <si>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</si>
  <si>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</si>
  <si>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</si>
  <si>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</si>
  <si>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</si>
  <si>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</si>
  <si>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</si>
  <si>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</si>
  <si>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</si>
  <si>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</si>
  <si>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</si>
  <si>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</si>
  <si>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</si>
  <si>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</si>
  <si>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</si>
  <si>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</si>
  <si>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</si>
  <si>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</si>
  <si>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</si>
  <si>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</si>
  <si>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</si>
  <si>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</si>
  <si>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</si>
  <si>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</si>
  <si>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</si>
  <si>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</si>
  <si>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</si>
  <si>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</si>
  <si>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</si>
  <si>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</si>
  <si>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</si>
  <si>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</si>
  <si>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</si>
  <si>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</si>
  <si>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</si>
  <si>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</si>
  <si>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</si>
  <si>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</si>
  <si>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</si>
  <si>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</si>
  <si>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</si>
  <si>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</si>
  <si>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</si>
  <si>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</si>
  <si>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</si>
  <si>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</si>
  <si>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</si>
  <si>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</si>
  <si>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</si>
  <si>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</si>
  <si>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</si>
  <si>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</si>
  <si>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</si>
  <si>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</si>
  <si>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</si>
  <si>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</si>
  <si>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</si>
  <si>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</si>
  <si>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</si>
  <si>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</si>
  <si>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</si>
  <si>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</si>
  <si>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</si>
  <si>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</si>
  <si>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</si>
  <si>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</si>
  <si>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</si>
  <si>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</si>
  <si>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</si>
  <si>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</si>
  <si>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</si>
  <si>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</si>
  <si>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</si>
  <si>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</si>
  <si>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</si>
  <si>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</si>
  <si>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</si>
  <si>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</si>
  <si>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</si>
  <si>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</si>
  <si>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</si>
  <si>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</si>
  <si>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</si>
  <si>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</si>
  <si>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</si>
  <si>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</si>
  <si>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</si>
  <si>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</si>
  <si>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</si>
  <si>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</si>
  <si>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</si>
  <si>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</si>
  <si>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</si>
  <si>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</si>
  <si>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</si>
  <si>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</si>
  <si>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</si>
  <si>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</si>
  <si>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</si>
  <si>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</si>
  <si>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</si>
  <si>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</si>
  <si>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</si>
  <si>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</si>
  <si>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</si>
  <si>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</si>
  <si>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</si>
  <si>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</si>
  <si>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</si>
  <si>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</si>
  <si>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</si>
  <si>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</si>
  <si>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</si>
  <si>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</si>
  <si>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</si>
  <si>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</si>
  <si>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</si>
  <si>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</si>
  <si>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</si>
  <si>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</si>
  <si>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</si>
  <si>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</si>
  <si>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</si>
  <si>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</si>
  <si>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</si>
  <si>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</si>
  <si>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</si>
  <si>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</si>
  <si>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</si>
  <si>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</si>
  <si>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</si>
  <si>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</si>
  <si>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</si>
  <si>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</si>
  <si>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</si>
  <si>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</si>
  <si>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</si>
  <si>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</si>
  <si>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</si>
  <si>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</si>
  <si>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</si>
  <si>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</si>
  <si>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</si>
  <si>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</si>
  <si>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</si>
  <si>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</si>
  <si>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</si>
  <si>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</si>
  <si>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</si>
  <si>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</si>
  <si>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</si>
  <si>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</si>
  <si>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</si>
  <si>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</si>
  <si>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</si>
  <si>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</si>
  <si>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</si>
  <si>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</si>
  <si>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</si>
  <si>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</si>
  <si>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</si>
  <si>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</si>
  <si>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</si>
  <si>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</si>
  <si>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</si>
  <si>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</si>
  <si>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</si>
  <si>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</si>
  <si>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</si>
  <si>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</si>
  <si>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</si>
  <si>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</si>
  <si>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</si>
  <si>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</si>
  <si>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</si>
  <si>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</si>
  <si>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</si>
  <si>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</si>
  <si>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</si>
  <si>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</si>
  <si>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</si>
  <si>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</si>
  <si>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</si>
  <si>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</si>
  <si>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</si>
  <si>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</si>
  <si>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</si>
  <si>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</si>
  <si>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</si>
  <si>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</si>
  <si>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</si>
  <si>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</si>
  <si>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</si>
  <si>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</si>
  <si>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</si>
  <si>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</si>
  <si>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</si>
  <si>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</si>
  <si>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</si>
  <si>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</si>
  <si>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</si>
  <si>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</si>
  <si>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</si>
  <si>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</si>
  <si>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</si>
  <si>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</si>
  <si>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</si>
  <si>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</si>
  <si>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</si>
  <si>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</si>
  <si>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</si>
  <si>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</si>
  <si>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</si>
  <si>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</si>
  <si>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</si>
  <si>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</si>
  <si>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</si>
  <si>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</si>
  <si>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</si>
  <si>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</si>
  <si>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</si>
  <si>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</si>
  <si>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</si>
  <si>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</si>
  <si>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</si>
  <si>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</si>
  <si>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</si>
  <si>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</si>
  <si>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</si>
  <si>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</si>
  <si>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</si>
  <si>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</si>
  <si>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</si>
  <si>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</si>
  <si>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</si>
  <si>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</si>
  <si>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</si>
  <si>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</si>
  <si>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</si>
  <si>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</si>
  <si>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</si>
  <si>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</si>
  <si>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</si>
  <si>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</si>
  <si>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</si>
  <si>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</si>
  <si>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</si>
  <si>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</si>
  <si>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</si>
  <si>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</si>
  <si>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</si>
  <si>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</si>
  <si>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</si>
  <si>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</si>
  <si>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</si>
  <si>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</si>
  <si>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</si>
  <si>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</si>
  <si>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</si>
  <si>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</si>
  <si>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</si>
  <si>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</si>
  <si>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</si>
  <si>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</si>
  <si>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</si>
  <si>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</si>
  <si>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</si>
  <si>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</si>
  <si>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</si>
  <si>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</si>
  <si>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</si>
  <si>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</si>
  <si>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</si>
  <si>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</si>
  <si>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</si>
  <si>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</si>
  <si>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</si>
  <si>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</si>
  <si>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</si>
  <si>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</si>
  <si>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</si>
  <si>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</si>
  <si>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</si>
  <si>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</si>
  <si>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</si>
  <si>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</si>
  <si>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</si>
  <si>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</si>
  <si>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</si>
  <si>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</si>
  <si>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</si>
  <si>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</si>
  <si>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</si>
  <si>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</si>
  <si>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</si>
  <si>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</si>
  <si>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</si>
  <si>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</si>
  <si>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</si>
  <si>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</si>
  <si>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</si>
  <si>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</si>
  <si>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</si>
  <si>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</si>
  <si>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</si>
  <si>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</si>
  <si>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</si>
  <si>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</si>
  <si>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</si>
  <si>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</si>
  <si>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</si>
  <si>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</si>
  <si>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</si>
  <si>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</si>
  <si>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</si>
  <si>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</si>
  <si>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</si>
  <si>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</si>
  <si>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</si>
  <si>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</si>
  <si>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</si>
  <si>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</si>
  <si>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</si>
  <si>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</si>
  <si>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</si>
  <si>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</si>
  <si>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</si>
  <si>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</si>
  <si>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</si>
  <si>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</si>
  <si>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</si>
  <si>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</si>
  <si>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</si>
  <si>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</si>
  <si>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</si>
  <si>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</si>
  <si>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</si>
  <si>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</si>
  <si>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</si>
  <si>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</si>
  <si>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</si>
  <si>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</si>
  <si>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</si>
  <si>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</si>
  <si>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</si>
  <si>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</si>
  <si>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</si>
  <si>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</si>
  <si>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</si>
  <si>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</si>
  <si>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</si>
  <si>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</si>
  <si>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</si>
  <si>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</si>
  <si>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</si>
  <si>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</si>
  <si>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</si>
  <si>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</si>
  <si>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</si>
  <si>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</si>
  <si>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</si>
  <si>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</si>
  <si>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</si>
  <si>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</si>
  <si>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</si>
  <si>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</si>
  <si>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</si>
  <si>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</si>
  <si>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</si>
  <si>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</si>
  <si>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</si>
  <si>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</si>
  <si>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</si>
  <si>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</si>
  <si>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</si>
  <si>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</si>
  <si>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</si>
  <si>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</si>
  <si>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</si>
  <si>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</si>
  <si>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</si>
  <si>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</si>
  <si>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</si>
  <si>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</si>
  <si>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</si>
  <si>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</si>
  <si>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</si>
  <si>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</si>
  <si>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</si>
  <si>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</si>
  <si>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</si>
  <si>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</si>
  <si>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</si>
  <si>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</si>
  <si>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</si>
  <si>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</si>
  <si>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</si>
  <si>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</si>
  <si>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</si>
  <si>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</si>
  <si>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</si>
  <si>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</si>
  <si>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</si>
  <si>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</si>
  <si>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</si>
  <si>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</si>
  <si>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</si>
  <si>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</si>
  <si>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</si>
  <si>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</si>
  <si>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</si>
  <si>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</si>
  <si>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</si>
  <si>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</si>
  <si>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</si>
  <si>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</si>
  <si>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</si>
  <si>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</si>
  <si>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</si>
  <si>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</si>
  <si>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</si>
  <si>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</si>
  <si>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</si>
  <si>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</si>
  <si>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</si>
  <si>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</si>
  <si>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</si>
  <si>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</si>
  <si>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</si>
  <si>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</si>
  <si>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</si>
  <si>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</si>
  <si>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</si>
  <si>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</si>
  <si>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</si>
  <si>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</si>
  <si>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</si>
  <si>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</si>
  <si>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</si>
  <si>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</si>
  <si>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</si>
  <si>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</si>
  <si>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</si>
  <si>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</si>
  <si>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</si>
  <si>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</si>
  <si>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</si>
  <si>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</si>
  <si>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</si>
  <si>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</si>
  <si>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</si>
  <si>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</si>
  <si>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</si>
  <si>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</si>
  <si>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</si>
  <si>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</si>
  <si>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</si>
  <si>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</si>
  <si>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</si>
  <si>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</si>
  <si>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</si>
  <si>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</si>
  <si>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</si>
  <si>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</si>
  <si>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</si>
  <si>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</si>
  <si>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</si>
  <si>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</si>
  <si>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</si>
  <si>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</si>
  <si>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</si>
  <si>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</si>
  <si>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</si>
  <si>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</si>
  <si>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</si>
  <si>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</si>
  <si>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</si>
  <si>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</si>
  <si>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</si>
  <si>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</si>
  <si>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</si>
  <si>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</si>
  <si>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</si>
  <si>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</si>
  <si>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</si>
  <si>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</si>
  <si>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</si>
  <si>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</si>
  <si>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</si>
  <si>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</si>
  <si>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</si>
  <si>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</si>
  <si>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</si>
  <si>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</si>
  <si>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</si>
  <si>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</si>
  <si>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</si>
  <si>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</si>
  <si>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</si>
  <si>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</si>
  <si>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</si>
  <si>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</si>
  <si>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</si>
  <si>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</si>
  <si>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</si>
  <si>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</si>
  <si>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</si>
  <si>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</si>
  <si>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</si>
  <si>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</si>
  <si>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</si>
  <si>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</si>
  <si>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</si>
  <si>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</si>
  <si>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</si>
  <si>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</si>
  <si>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</si>
  <si>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</si>
  <si>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</si>
  <si>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</si>
  <si>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</si>
  <si>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</si>
  <si>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</si>
  <si>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</si>
  <si>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</si>
  <si>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</si>
  <si>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</si>
  <si>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</si>
  <si>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</si>
  <si>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</si>
  <si>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</si>
  <si>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</si>
  <si>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</si>
  <si>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</si>
  <si>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</si>
  <si>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</si>
  <si>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</si>
  <si>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</si>
  <si>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</si>
  <si>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</si>
  <si>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</si>
  <si>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</si>
  <si>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</si>
  <si>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</si>
  <si>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</si>
  <si>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</si>
  <si>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</si>
  <si>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</si>
  <si>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</si>
  <si>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</si>
  <si>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</si>
  <si>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</si>
  <si>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</si>
  <si>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</si>
  <si>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</si>
  <si>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</si>
  <si>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</si>
  <si>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</si>
  <si>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</si>
  <si>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</si>
  <si>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</si>
  <si>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</si>
  <si>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</si>
  <si>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</si>
  <si>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</si>
  <si>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</si>
  <si>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</si>
  <si>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</si>
  <si>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</si>
  <si>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</si>
  <si>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</si>
  <si>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</si>
  <si>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</si>
  <si>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</si>
  <si>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</si>
  <si>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</si>
  <si>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</si>
  <si>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</si>
  <si>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</si>
  <si>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</si>
  <si>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</si>
  <si>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</si>
  <si>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</si>
  <si>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</si>
  <si>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</si>
  <si>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</si>
  <si>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</si>
  <si>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</si>
  <si>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</si>
  <si>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</si>
  <si>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</si>
  <si>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</si>
  <si>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</si>
  <si>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</si>
  <si>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</si>
  <si>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</si>
  <si>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</si>
  <si>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</si>
  <si>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</si>
  <si>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</si>
  <si>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</si>
  <si>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</si>
  <si>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</si>
  <si>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</si>
  <si>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</si>
  <si>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</si>
  <si>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</si>
  <si>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</si>
  <si>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</si>
  <si>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</si>
  <si>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</si>
  <si>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</si>
  <si>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</si>
  <si>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</si>
  <si>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</si>
  <si>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</si>
  <si>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</si>
  <si>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</si>
  <si>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</si>
  <si>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</si>
  <si>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</si>
  <si>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</si>
  <si>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</si>
  <si>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</si>
  <si>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</si>
  <si>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</si>
  <si>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</si>
  <si>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</si>
  <si>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</si>
  <si>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</si>
  <si>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</si>
  <si>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</si>
  <si>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</si>
  <si>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</si>
  <si>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</si>
  <si>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</si>
  <si>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</si>
  <si>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</si>
  <si>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</si>
  <si>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</si>
  <si>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</si>
  <si>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</si>
  <si>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</si>
  <si>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</si>
  <si>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</si>
  <si>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</si>
  <si>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</si>
  <si>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</si>
  <si>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</si>
  <si>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</si>
  <si>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</si>
  <si>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</si>
  <si>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</si>
  <si>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</si>
  <si>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</si>
  <si>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</si>
  <si>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</si>
  <si>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</si>
  <si>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</si>
  <si>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</si>
  <si>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</si>
  <si>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</si>
  <si>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</si>
  <si>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</si>
  <si>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</si>
  <si>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</si>
  <si>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</si>
  <si>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</si>
  <si>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</si>
  <si>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</si>
  <si>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</si>
  <si>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</si>
  <si>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</si>
  <si>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</si>
  <si>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</si>
  <si>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</si>
  <si>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</si>
  <si>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</si>
  <si>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</si>
  <si>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</si>
  <si>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</si>
  <si>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</si>
  <si>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</si>
  <si>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</si>
  <si>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</si>
  <si>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</si>
  <si>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</si>
  <si>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</si>
  <si>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</si>
  <si>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</si>
  <si>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</si>
  <si>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</si>
  <si>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</si>
  <si>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</si>
  <si>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</si>
  <si>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</si>
  <si>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</si>
  <si>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</si>
  <si>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</si>
  <si>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</si>
  <si>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</si>
  <si>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</si>
  <si>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</si>
  <si>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</si>
  <si>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</si>
  <si>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</si>
  <si>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</si>
  <si>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</si>
  <si>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</si>
  <si>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</si>
  <si>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</si>
  <si>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</si>
  <si>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</si>
  <si>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</si>
  <si>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</si>
  <si>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</si>
  <si>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</si>
  <si>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</si>
  <si>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</si>
  <si>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</si>
  <si>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</si>
  <si>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</si>
  <si>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</si>
  <si>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</si>
  <si>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</si>
  <si>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</si>
  <si>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</si>
  <si>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</si>
  <si>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</si>
  <si>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</si>
  <si>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</si>
  <si>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</si>
  <si>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</si>
  <si>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</si>
  <si>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</si>
  <si>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</si>
  <si>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</si>
  <si>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</si>
  <si>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</si>
  <si>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</si>
  <si>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</si>
  <si>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</si>
  <si>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</si>
  <si>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</si>
  <si>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</si>
  <si>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</si>
  <si>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</si>
  <si>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</si>
  <si>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</si>
  <si>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</si>
  <si>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</si>
  <si>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</si>
  <si>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</si>
  <si>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</si>
  <si>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</si>
  <si>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</si>
  <si>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</si>
  <si>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</si>
  <si>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</si>
  <si>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</si>
  <si>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</si>
  <si>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</si>
  <si>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</si>
  <si>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</si>
  <si>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</si>
  <si>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</si>
  <si>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</si>
  <si>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</si>
  <si>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</si>
  <si>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</si>
  <si>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</si>
  <si>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</si>
  <si>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</si>
  <si>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</si>
  <si>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</si>
  <si>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</si>
  <si>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</si>
  <si>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</si>
  <si>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</si>
  <si>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</si>
  <si>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</si>
  <si>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</si>
  <si>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</si>
  <si>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</si>
  <si>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</si>
  <si>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</si>
  <si>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</si>
  <si>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</si>
  <si>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</si>
  <si>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</si>
  <si>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</si>
  <si>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</si>
  <si>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</si>
  <si>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</si>
  <si>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</si>
  <si>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</si>
  <si>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</si>
  <si>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</si>
  <si>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</si>
  <si>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</si>
  <si>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</si>
  <si>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</si>
  <si>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</si>
  <si>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</si>
  <si>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</si>
  <si>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</si>
  <si>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</si>
  <si>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</si>
  <si>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</si>
  <si>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</si>
  <si>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</si>
  <si>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</si>
  <si>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</si>
  <si>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</si>
  <si>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</si>
  <si>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</si>
  <si>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</si>
  <si>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</si>
  <si>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</si>
  <si>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</si>
  <si>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</si>
  <si>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</si>
  <si>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</si>
  <si>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</si>
  <si>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</si>
  <si>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</si>
  <si>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</si>
  <si>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</si>
  <si>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</si>
  <si>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</si>
  <si>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</si>
  <si>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</si>
  <si>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</si>
  <si>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</si>
  <si>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</si>
  <si>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</si>
  <si>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</si>
  <si>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</si>
  <si>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</si>
  <si>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</si>
  <si>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</si>
  <si>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</si>
  <si>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</si>
  <si>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</si>
  <si>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</si>
  <si>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</si>
  <si>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</si>
  <si>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</si>
  <si>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</si>
  <si>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</si>
  <si>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</si>
  <si>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</si>
  <si>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</si>
  <si>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</si>
  <si>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</si>
  <si>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</si>
  <si>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</si>
  <si>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</si>
  <si>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</si>
  <si>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</si>
  <si>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</si>
  <si>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</si>
  <si>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</si>
  <si>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</si>
  <si>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</si>
  <si>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</si>
  <si>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</si>
  <si>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</si>
  <si>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</si>
  <si>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</si>
  <si>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</si>
  <si>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</si>
  <si>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</si>
  <si>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</si>
  <si>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</si>
  <si>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</si>
  <si>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</si>
  <si>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</si>
  <si>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</si>
  <si>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</si>
  <si>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</si>
  <si>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</si>
  <si>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</si>
  <si>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</si>
  <si>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</si>
  <si>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</si>
  <si>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</si>
  <si>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</si>
  <si>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</si>
  <si>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</si>
  <si>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</si>
  <si>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</si>
  <si>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</si>
  <si>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</si>
  <si>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</si>
  <si>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</si>
  <si>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</si>
  <si>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</si>
  <si>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</si>
  <si>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</si>
  <si>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</si>
  <si>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</si>
  <si>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</si>
  <si>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</si>
  <si>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</si>
  <si>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</si>
  <si>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</si>
  <si>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</si>
  <si>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</si>
  <si>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</si>
  <si>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</si>
  <si>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</si>
  <si>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</si>
  <si>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</si>
  <si>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</si>
  <si>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</si>
  <si>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</si>
  <si>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</si>
  <si>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</si>
  <si>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</si>
  <si>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</si>
  <si>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</si>
  <si>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</si>
  <si>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</si>
  <si>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</si>
  <si>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</si>
  <si>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</si>
  <si>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</si>
  <si>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</si>
  <si>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</si>
  <si>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</si>
  <si>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</si>
  <si>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</si>
  <si>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</si>
  <si>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</si>
  <si>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</si>
  <si>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</si>
  <si>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</si>
  <si>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</si>
  <si>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</si>
  <si>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</si>
  <si>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</si>
  <si>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</si>
  <si>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</si>
  <si>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</si>
  <si>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</si>
  <si>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</si>
  <si>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</si>
  <si>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</si>
  <si>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</si>
  <si>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</si>
  <si>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</si>
  <si>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</si>
  <si>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</si>
  <si>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</si>
  <si>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</si>
  <si>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</si>
  <si>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</si>
  <si>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</si>
  <si>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</si>
  <si>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</si>
  <si>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</si>
  <si>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</si>
  <si>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</si>
  <si>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</si>
  <si>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</si>
  <si>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</si>
  <si>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</si>
  <si>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</si>
  <si>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</si>
  <si>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</si>
  <si>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</si>
  <si>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</si>
  <si>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</si>
  <si>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</si>
  <si>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</si>
  <si>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</si>
  <si>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</si>
  <si>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</si>
  <si>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</si>
  <si>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</si>
  <si>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</si>
  <si>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</si>
  <si>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</si>
  <si>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</si>
  <si>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</si>
  <si>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</si>
  <si>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</si>
  <si>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</si>
  <si>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</si>
  <si>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</si>
  <si>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</si>
  <si>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</si>
  <si>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</si>
  <si>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</si>
  <si>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</si>
  <si>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</si>
  <si>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</si>
  <si>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</si>
  <si>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</si>
  <si>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</si>
  <si>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</si>
  <si>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</si>
  <si>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</si>
  <si>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</si>
  <si>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</si>
  <si>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</si>
  <si>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</si>
  <si>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</si>
  <si>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</si>
  <si>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</si>
  <si>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</si>
  <si>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</si>
  <si>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</si>
  <si>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</si>
  <si>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</si>
  <si>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</si>
  <si>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</si>
  <si>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</si>
  <si>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</si>
  <si>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</si>
  <si>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</si>
  <si>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</si>
  <si>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</si>
  <si>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</si>
  <si>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</si>
  <si>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</si>
  <si>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</si>
  <si>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</si>
  <si>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</si>
  <si>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</si>
  <si>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</si>
  <si>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</si>
  <si>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</si>
  <si>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</si>
  <si>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</si>
  <si>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</si>
  <si>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</si>
  <si>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</si>
  <si>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</si>
  <si>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</si>
  <si>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</si>
  <si>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</si>
  <si>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</si>
  <si>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</si>
  <si>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</si>
  <si>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</si>
  <si>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</si>
  <si>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</si>
  <si>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</si>
  <si>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</si>
  <si>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</si>
  <si>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</si>
  <si>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</si>
  <si>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</si>
  <si>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</si>
  <si>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</si>
  <si>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</si>
  <si>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</si>
  <si>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</si>
  <si>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</si>
  <si>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</si>
  <si>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</si>
  <si>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</si>
  <si>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</si>
  <si>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</si>
  <si>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</si>
  <si>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</si>
  <si>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</si>
  <si>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</si>
  <si>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</si>
  <si>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</si>
  <si>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</si>
  <si>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</si>
  <si>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</si>
  <si>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</si>
  <si>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</si>
  <si>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</si>
  <si>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</si>
  <si>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</si>
  <si>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</si>
  <si>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</si>
  <si>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</si>
  <si>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</si>
  <si>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</si>
  <si>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</si>
  <si>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</si>
  <si>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</si>
  <si>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</si>
  <si>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</si>
  <si>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</si>
  <si>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</si>
  <si>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</si>
  <si>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</si>
  <si>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</si>
  <si>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</si>
  <si>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</si>
  <si>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</si>
  <si>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</si>
  <si>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</si>
  <si>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</si>
  <si>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</si>
  <si>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</si>
  <si>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</si>
  <si>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</si>
  <si>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</si>
  <si>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</si>
  <si>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</si>
  <si>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</si>
  <si>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</si>
  <si>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</si>
  <si>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</si>
  <si>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</si>
  <si>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</si>
  <si>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</si>
  <si>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</si>
  <si>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</si>
  <si>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</si>
  <si>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</si>
  <si>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</si>
  <si>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</si>
  <si>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</si>
  <si>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</si>
  <si>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</si>
  <si>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</si>
  <si>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</si>
  <si>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</si>
  <si>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</si>
  <si>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</si>
  <si>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</si>
  <si>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</si>
  <si>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</si>
  <si>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</si>
  <si>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</si>
  <si>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</si>
  <si>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</si>
  <si>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</si>
  <si>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</si>
  <si>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</si>
  <si>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</si>
  <si>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</si>
  <si>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</si>
  <si>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</si>
  <si>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</si>
  <si>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</si>
  <si>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</si>
  <si>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</si>
  <si>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</si>
  <si>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</si>
  <si>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</si>
  <si>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</si>
  <si>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</si>
  <si>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</si>
  <si>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</si>
  <si>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</si>
  <si>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</si>
  <si>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</si>
  <si>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</si>
  <si>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</si>
  <si>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</si>
  <si>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</si>
  <si>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</si>
  <si>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</si>
  <si>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</si>
  <si>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</si>
  <si>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</si>
  <si>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</si>
  <si>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</si>
  <si>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</si>
  <si>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</si>
  <si>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</si>
  <si>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</si>
  <si>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</si>
  <si>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</si>
  <si>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</si>
  <si>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</si>
  <si>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</si>
  <si>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</si>
  <si>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</si>
  <si>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</si>
  <si>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</si>
  <si>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</si>
  <si>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</si>
  <si>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</si>
  <si>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</si>
  <si>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</si>
  <si>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</si>
  <si>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</si>
  <si>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</si>
  <si>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</si>
  <si>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</si>
  <si>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</si>
  <si>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</si>
  <si>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</si>
  <si>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</si>
  <si>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</si>
  <si>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</si>
  <si>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</si>
  <si>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</si>
  <si>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</si>
  <si>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</si>
  <si>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</si>
  <si>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</si>
  <si>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</si>
  <si>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</si>
  <si>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</si>
  <si>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</si>
  <si>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</si>
  <si>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</si>
  <si>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</si>
  <si>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</si>
  <si>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</si>
  <si>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</si>
  <si>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</si>
  <si>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</si>
  <si>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</si>
  <si>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</si>
  <si>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</si>
  <si>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</si>
  <si>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</si>
  <si>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</si>
  <si>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</si>
  <si>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</si>
  <si>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</si>
  <si>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</si>
  <si>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</si>
  <si>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</si>
  <si>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</si>
  <si>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</si>
  <si>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</si>
  <si>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</si>
  <si>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</si>
  <si>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</si>
  <si>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</si>
  <si>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</si>
  <si>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</si>
  <si>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</si>
  <si>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</si>
  <si>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</si>
  <si>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</si>
  <si>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</si>
  <si>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</si>
  <si>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</si>
  <si>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</si>
  <si>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</si>
  <si>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</si>
  <si>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</si>
  <si>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</si>
  <si>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</si>
  <si>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</si>
  <si>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</si>
  <si>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</si>
  <si>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</si>
  <si>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</si>
  <si>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</si>
  <si>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</si>
  <si>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</si>
  <si>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</si>
  <si>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</si>
  <si>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</si>
  <si>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</si>
  <si>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</si>
  <si>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</si>
  <si>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</si>
  <si>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</si>
  <si>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</si>
  <si>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</si>
  <si>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</si>
  <si>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</si>
  <si>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</si>
  <si>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</si>
  <si>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</si>
  <si>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</si>
  <si>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</si>
  <si>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</si>
  <si>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</si>
  <si>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</si>
  <si>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</si>
  <si>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</si>
  <si>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</si>
  <si>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</si>
  <si>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</si>
  <si>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</si>
  <si>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</si>
  <si>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</si>
  <si>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</si>
  <si>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</si>
  <si>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</si>
  <si>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</si>
  <si>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</si>
  <si>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</si>
  <si>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</si>
  <si>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</si>
  <si>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</si>
  <si>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</si>
  <si>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</si>
  <si>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</si>
  <si>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</si>
  <si>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</si>
  <si>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</si>
  <si>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</si>
  <si>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</si>
  <si>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</si>
  <si>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</si>
  <si>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</si>
  <si>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</si>
  <si>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</si>
  <si>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</si>
  <si>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</si>
  <si>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</si>
  <si>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</si>
  <si>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</si>
  <si>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</si>
  <si>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</si>
  <si>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</si>
  <si>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</si>
  <si>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</si>
  <si>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</si>
  <si>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</si>
  <si>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</si>
  <si>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</si>
  <si>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</si>
  <si>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</si>
  <si>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</si>
  <si>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</si>
  <si>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</si>
  <si>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</si>
  <si>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</si>
  <si>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</si>
  <si>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</si>
  <si>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</si>
  <si>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</si>
  <si>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</si>
  <si>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</si>
  <si>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</si>
  <si>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</si>
  <si>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</si>
  <si>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</si>
  <si>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</si>
  <si>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</si>
  <si>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</si>
  <si>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</si>
  <si>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</si>
  <si>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</si>
  <si>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</si>
  <si>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</si>
  <si>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</si>
  <si>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</si>
  <si>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</si>
  <si>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</si>
  <si>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</si>
  <si>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</si>
  <si>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</si>
  <si>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</si>
  <si>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</si>
  <si>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</si>
  <si>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</si>
  <si>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</si>
  <si>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</si>
  <si>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</si>
  <si>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</si>
  <si>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</si>
  <si>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</si>
  <si>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</si>
  <si>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</si>
  <si>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</si>
  <si>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</si>
  <si>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</si>
  <si>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</si>
  <si>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</si>
  <si>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</si>
  <si>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</si>
  <si>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</si>
  <si>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</si>
  <si>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</si>
  <si>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</si>
  <si>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</si>
  <si>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</si>
  <si>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</si>
  <si>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</si>
  <si>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</si>
  <si>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</si>
  <si>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</si>
  <si>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</si>
  <si>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</si>
  <si>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</si>
  <si>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</si>
  <si>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</si>
  <si>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</si>
  <si>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</si>
  <si>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</si>
  <si>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</si>
  <si>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</si>
  <si>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</si>
  <si>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</si>
  <si>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</si>
  <si>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</si>
  <si>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</si>
  <si>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</si>
  <si>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</si>
  <si>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</si>
  <si>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</si>
  <si>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</si>
  <si>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</si>
  <si>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</si>
  <si>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</si>
  <si>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</si>
  <si>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</si>
  <si>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</si>
  <si>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</si>
  <si>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</si>
  <si>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</si>
  <si>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</si>
  <si>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</si>
  <si>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</si>
  <si>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</si>
  <si>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</si>
  <si>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</si>
  <si>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</si>
  <si>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</si>
  <si>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</si>
  <si>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</si>
  <si>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</si>
  <si>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</si>
  <si>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</si>
  <si>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</si>
  <si>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</si>
  <si>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</si>
  <si>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</si>
  <si>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</si>
  <si>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</si>
  <si>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</si>
  <si>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</si>
  <si>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</si>
  <si>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</si>
  <si>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</si>
  <si>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</si>
  <si>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</si>
  <si>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</si>
  <si>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</si>
  <si>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</si>
  <si>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</si>
  <si>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</si>
  <si>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</si>
  <si>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</si>
  <si>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</si>
  <si>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</si>
  <si>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</si>
  <si>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</si>
  <si>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</si>
  <si>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</si>
  <si>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</si>
  <si>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</si>
  <si>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</si>
  <si>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</si>
  <si>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</si>
  <si>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</si>
  <si>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</si>
  <si>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</si>
  <si>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</si>
  <si>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</si>
  <si>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</si>
  <si>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</si>
  <si>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</si>
  <si>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</si>
  <si>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</si>
  <si>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</si>
  <si>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</si>
  <si>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</si>
  <si>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</si>
  <si>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</si>
  <si>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</si>
  <si>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</si>
  <si>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</si>
  <si>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</si>
  <si>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</si>
  <si>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</si>
  <si>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</si>
  <si>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</si>
  <si>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</si>
  <si>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</si>
  <si>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</si>
  <si>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</si>
  <si>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</si>
  <si>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</si>
  <si>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</si>
  <si>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</si>
  <si>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</si>
  <si>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</si>
  <si>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</si>
  <si>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</si>
  <si>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</si>
  <si>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</si>
  <si>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</si>
  <si>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</si>
  <si>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</si>
  <si>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</si>
  <si>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</si>
  <si>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</si>
  <si>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</si>
  <si>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</si>
  <si>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</si>
  <si>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</si>
  <si>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</si>
  <si>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</si>
  <si>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</si>
  <si>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</si>
  <si>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</si>
  <si>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</si>
  <si>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</si>
  <si>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</si>
  <si>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</si>
  <si>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</si>
  <si>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</si>
  <si>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</si>
  <si>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</si>
  <si>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</si>
  <si>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</si>
  <si>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</si>
  <si>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</si>
  <si>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</si>
  <si>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</si>
  <si>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</si>
  <si>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</si>
  <si>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</si>
  <si>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</si>
  <si>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</si>
  <si>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</si>
  <si>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</si>
  <si>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</si>
  <si>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</si>
  <si>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</si>
  <si>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</si>
  <si>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</si>
  <si>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</si>
  <si>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</si>
  <si>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</si>
  <si>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</si>
  <si>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</si>
  <si>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</si>
  <si>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</si>
  <si>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</si>
  <si>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</si>
  <si>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</si>
  <si>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</si>
  <si>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</si>
  <si>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</si>
  <si>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</si>
  <si>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</si>
  <si>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</si>
  <si>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</si>
  <si>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</si>
  <si>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</si>
  <si>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</si>
  <si>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</si>
  <si>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</si>
  <si>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</si>
  <si>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</si>
  <si>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</si>
  <si>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</si>
  <si>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</si>
  <si>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</si>
  <si>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</si>
  <si>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</si>
  <si>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</si>
  <si>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</si>
  <si>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</si>
  <si>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</si>
  <si>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</si>
  <si>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</si>
  <si>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</si>
  <si>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</si>
  <si>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</si>
  <si>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</si>
  <si>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</si>
  <si>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</si>
  <si>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</si>
  <si>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</si>
  <si>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</si>
  <si>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</si>
  <si>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</si>
  <si>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</si>
  <si>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</si>
  <si>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</si>
  <si>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</si>
  <si>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</si>
  <si>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</si>
  <si>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</si>
  <si>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</si>
  <si>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</si>
  <si>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</si>
  <si>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</si>
  <si>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</si>
  <si>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</si>
  <si>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</si>
  <si>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</si>
  <si>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</si>
  <si>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</si>
  <si>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</si>
  <si>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</si>
  <si>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</si>
  <si>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</si>
  <si>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</si>
  <si>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</si>
  <si>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</si>
  <si>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</si>
  <si>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</si>
  <si>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</si>
  <si>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</si>
  <si>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</si>
  <si>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</si>
  <si>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</si>
  <si>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</si>
  <si>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</si>
  <si>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</si>
  <si>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</si>
  <si>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</si>
  <si>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</si>
  <si>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</si>
  <si>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</si>
  <si>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</si>
  <si>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</si>
  <si>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</si>
  <si>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</si>
  <si>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</si>
  <si>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</si>
  <si>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</si>
  <si>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</si>
  <si>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</si>
  <si>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</si>
  <si>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</si>
  <si>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</si>
  <si>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</si>
  <si>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</si>
  <si>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</si>
  <si>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</si>
  <si>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</si>
  <si>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</si>
  <si>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</si>
  <si>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</si>
  <si>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</si>
  <si>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</si>
  <si>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</si>
  <si>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</si>
  <si>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</si>
  <si>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</si>
  <si>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</si>
  <si>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</si>
  <si>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</si>
  <si>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</si>
  <si>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</si>
  <si>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</si>
  <si>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</si>
  <si>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</si>
  <si>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</si>
  <si>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</si>
  <si>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</si>
  <si>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</si>
  <si>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</si>
  <si>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</si>
  <si>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</si>
  <si>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</si>
  <si>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</si>
  <si>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</si>
  <si>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</si>
  <si>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</si>
  <si>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</si>
  <si>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</si>
  <si>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</si>
  <si>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</si>
  <si>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</si>
  <si>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</si>
  <si>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</si>
  <si>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</si>
  <si>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</si>
  <si>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</si>
  <si>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</si>
  <si>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</si>
  <si>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</si>
  <si>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</si>
  <si>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</si>
  <si>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</si>
  <si>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</si>
  <si>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</si>
  <si>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</si>
  <si>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</si>
  <si>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</si>
  <si>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</si>
  <si>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</si>
  <si>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</si>
  <si>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</si>
  <si>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</si>
  <si>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</si>
  <si>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</si>
  <si>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</si>
  <si>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</si>
  <si>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</si>
  <si>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</si>
  <si>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</si>
  <si>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</si>
  <si>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</si>
  <si>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</si>
  <si>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</si>
  <si>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</si>
  <si>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</si>
  <si>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</si>
  <si>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</si>
  <si>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</si>
  <si>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</si>
  <si>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</si>
  <si>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</si>
  <si>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</si>
  <si>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</si>
  <si>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</si>
  <si>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</si>
  <si>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</si>
  <si>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</si>
  <si>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</si>
  <si>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</si>
  <si>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</si>
  <si>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</si>
  <si>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</si>
  <si>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</si>
  <si>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</si>
  <si>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</si>
  <si>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</si>
  <si>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</si>
  <si>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</si>
  <si>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</si>
  <si>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</si>
  <si>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</si>
  <si>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</si>
  <si>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</si>
  <si>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</si>
  <si>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</si>
  <si>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</si>
  <si>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</si>
  <si>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</si>
  <si>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</si>
  <si>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</si>
  <si>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</si>
  <si>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</si>
  <si>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</si>
  <si>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</si>
  <si>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</si>
  <si>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</si>
  <si>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</si>
  <si>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</si>
  <si>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</si>
  <si>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</si>
  <si>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</si>
  <si>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</si>
  <si>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</si>
  <si>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</si>
  <si>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</si>
  <si>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</si>
  <si>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</si>
  <si>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</si>
  <si>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</si>
  <si>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</si>
  <si>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</si>
  <si>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</si>
  <si>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</si>
  <si>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</si>
  <si>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</si>
  <si>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</si>
  <si>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</si>
  <si>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</si>
  <si>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</si>
  <si>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</si>
  <si>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</si>
  <si>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</si>
  <si>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</si>
  <si>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</si>
  <si>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</si>
  <si>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</si>
  <si>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</si>
  <si>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</si>
  <si>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</si>
  <si>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</si>
  <si>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</si>
  <si>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</si>
  <si>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</si>
  <si>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</si>
  <si>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</si>
  <si>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</si>
  <si>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</si>
  <si>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</si>
  <si>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</si>
  <si>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</si>
  <si>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</si>
  <si>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</si>
  <si>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</si>
  <si>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</si>
  <si>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</si>
  <si>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</si>
  <si>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</si>
  <si>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</si>
  <si>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</si>
  <si>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</si>
  <si>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</si>
  <si>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</si>
  <si>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</si>
  <si>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</si>
  <si>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</si>
  <si>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</si>
  <si>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</si>
  <si>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</si>
  <si>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</si>
  <si>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</si>
  <si>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</si>
  <si>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</si>
  <si>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</si>
  <si>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</si>
  <si>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</si>
  <si>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</si>
  <si>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</si>
  <si>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</si>
  <si>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</si>
  <si>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</si>
  <si>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</si>
  <si>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</si>
  <si>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</si>
  <si>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</si>
  <si>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</si>
  <si>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</si>
  <si>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</si>
  <si>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</si>
  <si>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</si>
  <si>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</si>
  <si>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</si>
  <si>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</si>
  <si>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</si>
  <si>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</si>
  <si>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</si>
  <si>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</si>
  <si>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</si>
  <si>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</si>
  <si>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</si>
  <si>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</si>
  <si>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</si>
  <si>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</si>
  <si>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</si>
  <si>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</si>
  <si>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</si>
  <si>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</si>
  <si>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</si>
  <si>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</si>
  <si>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</si>
  <si>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</si>
  <si>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</si>
  <si>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</si>
  <si>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</si>
  <si>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</si>
  <si>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</si>
  <si>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</si>
  <si>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</si>
  <si>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</si>
  <si>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</si>
  <si>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</si>
  <si>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</si>
  <si>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</si>
  <si>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</si>
  <si>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</si>
  <si>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</si>
  <si>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</si>
  <si>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</si>
  <si>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</si>
  <si>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</si>
  <si>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</si>
  <si>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</si>
  <si>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</si>
  <si>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</si>
  <si>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</si>
  <si>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</si>
  <si>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</si>
  <si>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</si>
  <si>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</si>
  <si>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</si>
  <si>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</si>
  <si>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</si>
  <si>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</si>
  <si>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</si>
  <si>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</si>
  <si>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</si>
  <si>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</si>
  <si>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</si>
  <si>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</si>
  <si>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</si>
  <si>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</si>
  <si>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</si>
  <si>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</si>
  <si>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</si>
  <si>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</si>
  <si>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</si>
  <si>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</si>
  <si>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</si>
  <si>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</si>
  <si>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</si>
  <si>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</si>
  <si>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</si>
  <si>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</si>
  <si>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</si>
  <si>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</si>
  <si>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</si>
  <si>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</si>
  <si>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</si>
  <si>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</si>
  <si>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</si>
  <si>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</si>
  <si>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</si>
  <si>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</si>
  <si>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</si>
  <si>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</si>
  <si>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</si>
  <si>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</si>
  <si>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</si>
  <si>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</si>
  <si>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</si>
  <si>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</si>
  <si>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</si>
  <si>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</si>
  <si>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</si>
  <si>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</si>
  <si>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</si>
  <si>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</si>
  <si>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</si>
  <si>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</si>
  <si>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</si>
  <si>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</si>
  <si>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</si>
  <si>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</si>
  <si>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</si>
  <si>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</si>
  <si>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</si>
  <si>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</si>
  <si>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</si>
  <si>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</si>
  <si>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</si>
  <si>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</si>
  <si>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</si>
  <si>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</si>
  <si>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</si>
  <si>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</si>
  <si>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</si>
  <si>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</si>
  <si>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</si>
  <si>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</si>
  <si>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</si>
  <si>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</si>
  <si>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</si>
  <si>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</si>
  <si>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</si>
  <si>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</si>
  <si>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</si>
  <si>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</si>
  <si>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</si>
  <si>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</si>
  <si>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</si>
  <si>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</si>
  <si>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</si>
  <si>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</si>
  <si>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</si>
  <si>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</si>
  <si>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</si>
  <si>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</si>
  <si>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</si>
  <si>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</si>
  <si>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</si>
  <si>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</si>
  <si>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</si>
  <si>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</si>
  <si>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</si>
  <si>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</si>
  <si>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</si>
  <si>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</si>
  <si>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</si>
  <si>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</si>
  <si>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</si>
  <si>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</si>
  <si>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</si>
  <si>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</si>
  <si>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</si>
  <si>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</si>
  <si>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</si>
  <si>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</si>
  <si>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</si>
  <si>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</si>
  <si>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</si>
  <si>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</si>
  <si>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</si>
  <si>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</si>
  <si>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</si>
  <si>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</si>
  <si>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</si>
  <si>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</si>
  <si>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</si>
  <si>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</si>
  <si>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</si>
  <si>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</si>
  <si>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</si>
  <si>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</si>
  <si>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</si>
  <si>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</si>
  <si>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</si>
  <si>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</si>
  <si>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</si>
  <si>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</si>
  <si>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</si>
  <si>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</si>
  <si>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</si>
  <si>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</si>
  <si>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</si>
  <si>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</si>
  <si>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</si>
  <si>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</si>
  <si>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</si>
  <si>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</si>
  <si>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</si>
  <si>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</si>
  <si>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</si>
  <si>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</si>
  <si>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</si>
  <si>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</si>
  <si>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</si>
  <si>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</si>
  <si>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</si>
  <si>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</si>
  <si>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</si>
  <si>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</si>
  <si>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</si>
  <si>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</si>
  <si>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</si>
  <si>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</si>
  <si>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</si>
  <si>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</si>
  <si>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</si>
  <si>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</si>
  <si>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</si>
  <si>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</si>
  <si>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</si>
  <si>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</si>
  <si>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</si>
  <si>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</si>
  <si>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</si>
  <si>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</si>
  <si>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</si>
  <si>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</si>
  <si>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</si>
  <si>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</si>
  <si>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</si>
  <si>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</si>
  <si>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</si>
  <si>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</si>
  <si>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</si>
  <si>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</si>
  <si>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</si>
  <si>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</si>
  <si>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</si>
  <si>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</si>
  <si>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</si>
  <si>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</si>
  <si>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</si>
  <si>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</si>
  <si>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</si>
  <si>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</si>
  <si>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</si>
  <si>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</si>
  <si>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</si>
  <si>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</si>
  <si>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</si>
  <si>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</si>
  <si>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</si>
  <si>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</si>
  <si>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</si>
  <si>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</si>
  <si>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</si>
  <si>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</si>
  <si>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</si>
  <si>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</si>
  <si>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</si>
  <si>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</si>
  <si>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</si>
  <si>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</si>
  <si>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</si>
  <si>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</si>
  <si>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</si>
  <si>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</si>
  <si>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</si>
  <si>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</si>
  <si>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</si>
  <si>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</si>
  <si>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</si>
  <si>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</si>
  <si>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</si>
  <si>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</si>
  <si>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</si>
  <si>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</si>
  <si>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</si>
  <si>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</si>
  <si>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</si>
  <si>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</si>
  <si>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</si>
  <si>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</si>
  <si>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</si>
  <si>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</si>
  <si>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</si>
  <si>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</si>
  <si>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</si>
  <si>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</si>
  <si>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</si>
  <si>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</si>
  <si>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</si>
  <si>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</si>
  <si>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</si>
  <si>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</si>
  <si>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</si>
  <si>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</si>
  <si>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</si>
  <si>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</si>
  <si>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</si>
  <si>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</si>
  <si>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</si>
  <si>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</si>
  <si>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</si>
  <si>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</si>
  <si>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</si>
  <si>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</si>
  <si>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</si>
  <si>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</si>
  <si>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</si>
  <si>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</si>
  <si>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</si>
  <si>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</si>
  <si>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</si>
  <si>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</si>
  <si>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</si>
  <si>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</si>
  <si>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</si>
  <si>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</si>
  <si>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</si>
  <si>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</si>
  <si>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</si>
  <si>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</si>
  <si>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</si>
  <si>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</si>
  <si>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</si>
  <si>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</si>
  <si>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</si>
  <si>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</si>
  <si>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</si>
  <si>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</si>
  <si>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</si>
  <si>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</si>
  <si>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</si>
  <si>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</si>
  <si>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</si>
  <si>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</si>
  <si>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</si>
  <si>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</si>
  <si>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</si>
  <si>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</si>
  <si>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</si>
  <si>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</si>
  <si>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</si>
  <si>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</si>
  <si>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</si>
  <si>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</si>
  <si>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</si>
  <si>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</si>
  <si>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</si>
  <si>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</si>
  <si>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</si>
  <si>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</si>
  <si>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</si>
  <si>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</si>
  <si>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</si>
  <si>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</si>
  <si>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</si>
  <si>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</si>
  <si>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</si>
  <si>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</si>
  <si>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</si>
  <si>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</si>
  <si>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</si>
  <si>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</si>
  <si>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</si>
  <si>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</si>
  <si>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</si>
  <si>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</si>
  <si>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</si>
  <si>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</si>
  <si>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</si>
  <si>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</si>
  <si>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</si>
  <si>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</si>
  <si>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</si>
  <si>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</si>
  <si>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</si>
  <si>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</si>
  <si>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</si>
  <si>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</si>
  <si>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</si>
  <si>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</si>
  <si>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</si>
  <si>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</si>
  <si>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</si>
  <si>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</si>
  <si>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</si>
  <si>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</si>
  <si>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</si>
  <si>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</si>
  <si>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</si>
  <si>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</si>
  <si>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</si>
  <si>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</si>
  <si>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</si>
  <si>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</si>
  <si>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</si>
  <si>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</si>
  <si>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</si>
  <si>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</si>
  <si>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</si>
  <si>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</si>
  <si>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</si>
  <si>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</si>
  <si>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</si>
  <si>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</si>
  <si>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</si>
  <si>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</si>
  <si>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</si>
  <si>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</si>
  <si>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</si>
  <si>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</si>
  <si>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</si>
  <si>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</si>
  <si>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</si>
  <si>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</si>
  <si>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</si>
  <si>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</si>
  <si>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</si>
  <si>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</si>
  <si>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</si>
  <si>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</si>
  <si>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</si>
  <si>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</si>
  <si>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</si>
  <si>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</si>
  <si>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</si>
  <si>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</si>
  <si>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</si>
  <si>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</si>
  <si>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</si>
  <si>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</si>
  <si>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</si>
  <si>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</si>
  <si>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</si>
  <si>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</si>
  <si>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</si>
  <si>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</si>
  <si>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</si>
  <si>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</si>
  <si>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</si>
  <si>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</si>
  <si>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</si>
  <si>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</si>
  <si>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</si>
  <si>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</si>
  <si>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</si>
  <si>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</si>
  <si>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</si>
  <si>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</si>
  <si>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</si>
  <si>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</si>
  <si>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</si>
  <si>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</si>
  <si>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</si>
  <si>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</si>
  <si>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</si>
  <si>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</si>
  <si>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</si>
  <si>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</si>
  <si>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</si>
  <si>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</si>
  <si>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</si>
  <si>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</si>
  <si>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</si>
  <si>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</si>
  <si>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</si>
  <si>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</si>
  <si>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</si>
  <si>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</si>
  <si>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</si>
  <si>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</si>
  <si>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</si>
  <si>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</si>
  <si>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</si>
  <si>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</si>
  <si>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</si>
  <si>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</si>
  <si>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</si>
  <si>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</si>
  <si>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</si>
  <si>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</si>
  <si>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</si>
  <si>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</si>
  <si>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</si>
  <si>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</si>
  <si>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</si>
  <si>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</si>
  <si>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</si>
  <si>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</si>
  <si>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</si>
  <si>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</si>
  <si>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</si>
  <si>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</si>
  <si>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</si>
  <si>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</si>
  <si>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</si>
  <si>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</si>
  <si>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</si>
  <si>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</si>
  <si>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</si>
  <si>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</si>
  <si>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</si>
  <si>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</si>
  <si>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</si>
  <si>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</si>
  <si>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</si>
  <si>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</si>
  <si>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</si>
  <si>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</si>
  <si>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</si>
  <si>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</si>
  <si>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</si>
  <si>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</si>
  <si>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</si>
  <si>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</si>
  <si>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</si>
  <si>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</si>
  <si>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</si>
  <si>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</si>
  <si>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</si>
  <si>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</si>
  <si>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</si>
  <si>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</si>
  <si>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</si>
  <si>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</si>
  <si>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</si>
  <si>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</si>
  <si>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</si>
  <si>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</si>
  <si>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</si>
  <si>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</si>
  <si>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</si>
  <si>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</si>
  <si>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</si>
  <si>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</si>
  <si>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</si>
  <si>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</si>
  <si>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</si>
  <si>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</si>
  <si>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</si>
  <si>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</si>
  <si>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</si>
  <si>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</si>
  <si>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</si>
  <si>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</si>
  <si>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</si>
  <si>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</si>
  <si>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</si>
  <si>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</si>
  <si>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</si>
  <si>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</si>
  <si>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</si>
  <si>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</si>
  <si>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</si>
  <si>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</si>
  <si>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</si>
  <si>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</si>
  <si>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</si>
  <si>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</si>
  <si>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</si>
  <si>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</si>
  <si>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</si>
  <si>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</si>
  <si>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</si>
  <si>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</si>
  <si>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</si>
  <si>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</si>
  <si>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</si>
  <si>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</si>
  <si>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</si>
  <si>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</si>
  <si>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</si>
  <si>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</si>
  <si>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</si>
  <si>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</si>
  <si>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</si>
  <si>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</si>
  <si>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</si>
  <si>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</si>
  <si>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</si>
  <si>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</si>
  <si>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</si>
  <si>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</si>
  <si>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</si>
  <si>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</si>
  <si>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</si>
  <si>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</si>
  <si>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</si>
  <si>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</si>
  <si>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</si>
  <si>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</si>
  <si>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</si>
  <si>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</si>
  <si>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</si>
  <si>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</si>
  <si>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</si>
  <si>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</si>
  <si>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</si>
  <si>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</si>
  <si>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</si>
  <si>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</si>
  <si>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</si>
  <si>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</si>
  <si>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</si>
  <si>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</si>
  <si>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</si>
  <si>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</si>
  <si>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</si>
  <si>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</si>
  <si>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</si>
  <si>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</si>
  <si>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</si>
  <si>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</si>
  <si>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</si>
  <si>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</si>
  <si>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</si>
  <si>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</si>
  <si>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</si>
  <si>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</si>
  <si>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</si>
  <si>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</si>
  <si>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</si>
  <si>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</si>
  <si>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</si>
  <si>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</si>
  <si>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</si>
  <si>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</si>
  <si>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</si>
  <si>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</si>
  <si>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</si>
  <si>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</si>
  <si>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</si>
  <si>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</si>
  <si>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</si>
  <si>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</si>
  <si>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</si>
  <si>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</si>
  <si>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</si>
  <si>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</si>
  <si>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</si>
  <si>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</si>
  <si>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</si>
  <si>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</si>
  <si>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</si>
  <si>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</si>
  <si>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</si>
  <si>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</si>
  <si>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</si>
  <si>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</si>
  <si>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</si>
  <si>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</si>
  <si>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</si>
  <si>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</si>
  <si>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</si>
  <si>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</si>
  <si>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</si>
  <si>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</si>
  <si>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</si>
  <si>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</si>
  <si>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</si>
  <si>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</si>
  <si>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</si>
  <si>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</si>
  <si>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</si>
  <si>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</si>
  <si>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</si>
  <si>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</si>
  <si>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</si>
  <si>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</si>
  <si>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</si>
  <si>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</si>
  <si>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</si>
  <si>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</si>
  <si>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</si>
  <si>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</si>
  <si>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</si>
  <si>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</si>
  <si>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</si>
  <si>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</si>
  <si>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</si>
  <si>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</si>
  <si>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</si>
  <si>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</si>
  <si>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</si>
  <si>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</si>
  <si>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</si>
  <si>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</si>
  <si>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</si>
  <si>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</si>
  <si>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</si>
  <si>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</si>
  <si>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</si>
  <si>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</si>
  <si>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</si>
  <si>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</si>
  <si>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</si>
  <si>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</si>
  <si>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</si>
  <si>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</si>
  <si>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</si>
  <si>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</si>
  <si>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</si>
  <si>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</si>
  <si>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</si>
  <si>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</si>
  <si>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</si>
  <si>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</si>
  <si>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</si>
  <si>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</si>
  <si>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</si>
  <si>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</si>
  <si>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</si>
  <si>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</si>
  <si>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</si>
  <si>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</si>
  <si>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</si>
  <si>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</si>
  <si>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</si>
  <si>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</si>
  <si>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</si>
  <si>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</si>
  <si>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</si>
  <si>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</si>
  <si>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</si>
  <si>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</si>
  <si>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</si>
  <si>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</si>
  <si>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</si>
  <si>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</si>
  <si>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</si>
  <si>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</si>
  <si>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</si>
  <si>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</si>
  <si>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</si>
  <si>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</si>
  <si>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</si>
  <si>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</si>
  <si>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</si>
  <si>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</si>
  <si>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</si>
  <si>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</si>
  <si>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</si>
  <si>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</si>
  <si>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</si>
  <si>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</si>
  <si>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</si>
  <si>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</si>
  <si>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</si>
  <si>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</si>
  <si>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</si>
  <si>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</si>
  <si>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</si>
  <si>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</si>
  <si>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</si>
  <si>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</si>
  <si>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</si>
  <si>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</si>
  <si>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</si>
  <si>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</si>
  <si>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</si>
  <si>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</si>
  <si>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</si>
  <si>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</si>
  <si>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</si>
  <si>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</si>
  <si>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</si>
  <si>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</si>
  <si>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</si>
  <si>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</si>
  <si>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</si>
  <si>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</si>
  <si>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</si>
  <si>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</si>
  <si>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</si>
  <si>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</si>
  <si>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</si>
  <si>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</si>
  <si>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</si>
  <si>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</si>
  <si>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</si>
  <si>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</si>
  <si>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</si>
  <si>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</si>
  <si>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</si>
  <si>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</si>
  <si>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</si>
  <si>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</si>
  <si>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</si>
  <si>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</si>
  <si>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</si>
  <si>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</si>
  <si>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</si>
  <si>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</si>
  <si>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</si>
  <si>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</si>
  <si>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</si>
  <si>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</si>
  <si>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</si>
  <si>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</si>
  <si>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</si>
  <si>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</si>
  <si>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</si>
  <si>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</si>
  <si>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</si>
  <si>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</si>
  <si>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</si>
  <si>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</si>
  <si>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</si>
  <si>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</si>
  <si>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</si>
  <si>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</si>
  <si>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</si>
  <si>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</si>
  <si>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</si>
  <si>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</si>
  <si>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</si>
  <si>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</si>
  <si>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</si>
  <si>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</si>
  <si>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</si>
  <si>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</si>
  <si>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</si>
  <si>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</si>
  <si>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</si>
  <si>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</si>
  <si>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</si>
  <si>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</si>
  <si>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</si>
  <si>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</si>
  <si>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</si>
  <si>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</si>
  <si>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</si>
  <si>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</si>
  <si>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</si>
  <si>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</si>
  <si>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</si>
  <si>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</si>
  <si>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</si>
  <si>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</si>
  <si>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</si>
  <si>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</si>
  <si>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</si>
  <si>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</si>
  <si>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</si>
  <si>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</si>
  <si>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</si>
  <si>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</si>
  <si>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</si>
  <si>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</si>
  <si>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</si>
  <si>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</si>
  <si>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</si>
  <si>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</si>
  <si>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</si>
  <si>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</si>
  <si>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</si>
  <si>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</si>
  <si>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</si>
  <si>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</si>
  <si>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</si>
  <si>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</si>
  <si>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</si>
  <si>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</si>
  <si>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</si>
  <si>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</si>
  <si>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</si>
  <si>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</si>
  <si>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</si>
  <si>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</si>
  <si>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</si>
  <si>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</si>
  <si>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</si>
  <si>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</si>
  <si>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</si>
  <si>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</si>
  <si>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</si>
  <si>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</si>
  <si>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</si>
  <si>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</si>
  <si>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</si>
  <si>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</si>
  <si>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</si>
  <si>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</si>
  <si>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</si>
  <si>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</si>
  <si>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</si>
  <si>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</si>
  <si>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</si>
  <si>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</si>
  <si>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</si>
  <si>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</si>
  <si>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</si>
  <si>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</si>
  <si>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</si>
  <si>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</si>
  <si>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</si>
  <si>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</si>
  <si>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</si>
  <si>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</si>
  <si>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</si>
  <si>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</si>
  <si>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</si>
  <si>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</si>
  <si>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</si>
  <si>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</si>
  <si>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</si>
  <si>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</si>
  <si>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</si>
  <si>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</si>
  <si>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</si>
  <si>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</si>
  <si>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</si>
  <si>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</si>
  <si>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</si>
  <si>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</si>
  <si>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</si>
  <si>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</si>
  <si>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</si>
  <si>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</si>
  <si>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</si>
  <si>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</si>
  <si>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</si>
  <si>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</si>
  <si>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</si>
  <si>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</si>
  <si>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</si>
  <si>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</si>
  <si>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</si>
  <si>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</si>
  <si>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</si>
  <si>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</si>
  <si>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</si>
  <si>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</si>
  <si>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</si>
  <si>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</si>
  <si>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</si>
  <si>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</si>
  <si>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</si>
  <si>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</si>
  <si>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</si>
  <si>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</si>
  <si>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</si>
  <si>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</si>
  <si>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</si>
  <si>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</si>
  <si>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</si>
  <si>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</si>
  <si>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</si>
  <si>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</si>
  <si>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</si>
  <si>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</si>
  <si>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</si>
  <si>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</si>
  <si>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</si>
  <si>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</si>
  <si>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</si>
  <si>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</si>
  <si>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</si>
  <si>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</si>
  <si>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</si>
  <si>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</si>
  <si>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</si>
  <si>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</si>
  <si>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</si>
  <si>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</si>
  <si>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</si>
  <si>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</si>
  <si>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</si>
  <si>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</si>
  <si>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</si>
  <si>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</si>
  <si>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</si>
  <si>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</si>
  <si>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</si>
  <si>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</si>
  <si>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</si>
  <si>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</si>
  <si>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</si>
  <si>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</si>
  <si>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</si>
  <si>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</si>
  <si>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</si>
  <si>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</si>
  <si>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</si>
  <si>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</si>
  <si>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</si>
  <si>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</si>
  <si>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</si>
  <si>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</si>
  <si>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</si>
  <si>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</si>
  <si>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</si>
  <si>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</si>
  <si>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</si>
  <si>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</si>
  <si>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</si>
  <si>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</si>
  <si>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</si>
  <si>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</si>
  <si>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</si>
  <si>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</si>
  <si>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</si>
  <si>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</si>
  <si>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</si>
  <si>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</si>
  <si>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</si>
  <si>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</si>
  <si>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</si>
  <si>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</si>
  <si>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</si>
  <si>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</si>
  <si>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</si>
  <si>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</si>
  <si>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</si>
  <si>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</si>
  <si>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</si>
  <si>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</si>
  <si>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</si>
  <si>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</si>
  <si>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</si>
  <si>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</si>
  <si>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</si>
  <si>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</si>
  <si>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</si>
  <si>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</si>
  <si>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</si>
  <si>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</si>
  <si>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</si>
  <si>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</si>
  <si>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</si>
  <si>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</si>
  <si>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</si>
  <si>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</si>
  <si>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</si>
  <si>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</si>
  <si>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</si>
  <si>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</si>
  <si>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</si>
  <si>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</si>
  <si>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</si>
  <si>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</si>
  <si>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</si>
  <si>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</si>
  <si>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</si>
  <si>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</si>
  <si>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</si>
  <si>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</si>
  <si>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</si>
  <si>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</si>
  <si>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</si>
  <si>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</si>
  <si>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</si>
  <si>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</si>
  <si>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</si>
  <si>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</si>
  <si>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</si>
  <si>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</si>
  <si>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</si>
  <si>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</si>
  <si>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</si>
  <si>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</si>
  <si>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</si>
  <si>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</si>
  <si>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</si>
  <si>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</si>
  <si>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</si>
  <si>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</si>
  <si>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</si>
  <si>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</si>
  <si>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</si>
  <si>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</si>
  <si>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</si>
  <si>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</si>
  <si>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</si>
  <si>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</si>
  <si>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</si>
  <si>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</si>
  <si>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</si>
  <si>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</si>
  <si>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</si>
  <si>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</si>
  <si>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</si>
  <si>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</si>
  <si>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</si>
  <si>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</si>
  <si>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</si>
  <si>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</si>
  <si>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</si>
  <si>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</si>
  <si>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</si>
  <si>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</si>
  <si>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</si>
  <si>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</si>
  <si>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</si>
  <si>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</si>
  <si>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</si>
  <si>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</si>
  <si>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</si>
  <si>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</si>
  <si>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</si>
  <si>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</si>
  <si>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</si>
  <si>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</si>
  <si>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</si>
  <si>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</si>
  <si>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</si>
  <si>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</si>
  <si>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</si>
  <si>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</si>
  <si>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</si>
  <si>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</si>
  <si>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</si>
  <si>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</si>
  <si>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</si>
  <si>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</si>
  <si>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</si>
  <si>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</si>
  <si>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</si>
  <si>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</si>
  <si>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</si>
  <si>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</si>
  <si>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</si>
  <si>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</si>
  <si>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</si>
  <si>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</si>
  <si>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</si>
  <si>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</si>
  <si>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</si>
  <si>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</si>
  <si>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</si>
  <si>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</si>
  <si>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</si>
  <si>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</si>
  <si>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</si>
  <si>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</si>
  <si>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</si>
  <si>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</si>
  <si>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</si>
  <si>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</si>
  <si>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</si>
  <si>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</si>
  <si>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</si>
  <si>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</si>
  <si>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</si>
  <si>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</si>
  <si>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</si>
  <si>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</si>
  <si>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</si>
  <si>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</si>
  <si>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</si>
  <si>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</si>
  <si>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</si>
  <si>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</si>
  <si>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</si>
  <si>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</si>
  <si>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</si>
  <si>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</si>
  <si>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</si>
  <si>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</si>
  <si>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</si>
  <si>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</si>
  <si>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</si>
  <si>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</si>
  <si>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</si>
  <si>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</si>
  <si>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</si>
  <si>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</si>
  <si>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</si>
  <si>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</si>
  <si>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</si>
  <si>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</si>
  <si>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</si>
  <si>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</si>
  <si>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</si>
  <si>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</si>
  <si>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</si>
  <si>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</si>
  <si>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</si>
  <si>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</si>
  <si>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</si>
  <si>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</si>
  <si>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</si>
  <si>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</si>
  <si>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</si>
  <si>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</si>
  <si>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</si>
  <si>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</si>
  <si>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</si>
  <si>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</si>
  <si>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</si>
  <si>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</si>
  <si>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</si>
  <si>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</si>
  <si>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</si>
  <si>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</si>
  <si>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</si>
  <si>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</si>
  <si>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</si>
  <si>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</si>
  <si>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</si>
  <si>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</si>
  <si>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</si>
  <si>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</si>
  <si>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</si>
  <si>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</si>
  <si>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</si>
  <si>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</si>
  <si>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</si>
  <si>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</si>
  <si>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</si>
  <si>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</si>
  <si>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</si>
  <si>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</si>
  <si>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</si>
  <si>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</si>
  <si>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</si>
  <si>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</si>
  <si>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</si>
  <si>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</si>
  <si>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</si>
  <si>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</si>
  <si>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</si>
  <si>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</si>
  <si>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</si>
  <si>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</si>
  <si>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</si>
  <si>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</si>
  <si>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</si>
  <si>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</si>
  <si>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</si>
  <si>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</si>
  <si>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</si>
  <si>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</si>
  <si>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</si>
  <si>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</si>
  <si>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</si>
  <si>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</si>
  <si>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</si>
  <si>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</si>
  <si>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</si>
  <si>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</si>
  <si>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</si>
  <si>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</si>
  <si>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</si>
  <si>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</si>
  <si>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</si>
  <si>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</si>
  <si>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</si>
  <si>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</si>
  <si>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</si>
  <si>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</si>
  <si>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</si>
  <si>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</si>
  <si>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</si>
  <si>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</si>
  <si>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</si>
  <si>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</si>
  <si>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</si>
  <si>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</si>
  <si>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</si>
  <si>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</si>
  <si>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</si>
  <si>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</si>
  <si>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</si>
  <si>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</si>
  <si>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</si>
  <si>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</si>
  <si>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</si>
  <si>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</si>
  <si>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</si>
  <si>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</si>
  <si>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</si>
  <si>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</si>
  <si>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</si>
  <si>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</si>
  <si>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</si>
  <si>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</si>
  <si>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</si>
  <si>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</si>
  <si>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</si>
  <si>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</si>
  <si>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</si>
  <si>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</si>
  <si>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</si>
  <si>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</si>
  <si>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</si>
  <si>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</si>
  <si>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</si>
  <si>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</si>
  <si>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</si>
  <si>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</si>
  <si>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</si>
  <si>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</si>
  <si>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</si>
  <si>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</si>
  <si>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</si>
  <si>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</si>
  <si>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</si>
  <si>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</si>
  <si>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</si>
  <si>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</si>
  <si>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</si>
  <si>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</si>
  <si>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</si>
  <si>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</si>
  <si>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</si>
  <si>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</si>
  <si>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</si>
  <si>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</si>
  <si>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</si>
  <si>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</si>
  <si>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</si>
  <si>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</si>
  <si>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</si>
  <si>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</si>
  <si>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</si>
  <si>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</si>
  <si>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</si>
  <si>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</si>
  <si>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</si>
  <si>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</si>
  <si>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</si>
  <si>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</si>
  <si>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</si>
  <si>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</si>
  <si>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</si>
  <si>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</si>
  <si>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</si>
  <si>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</si>
  <si>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</si>
  <si>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</si>
  <si>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</si>
  <si>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</si>
  <si>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</si>
  <si>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</si>
  <si>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</si>
  <si>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</si>
  <si>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</si>
  <si>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</si>
  <si>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</si>
  <si>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</si>
  <si>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</si>
  <si>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</si>
  <si>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</si>
  <si>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</si>
  <si>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</si>
  <si>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</si>
  <si>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</si>
  <si>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</si>
  <si>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</si>
  <si>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</si>
  <si>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</si>
  <si>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</si>
  <si>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</si>
  <si>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</si>
  <si>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</si>
  <si>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</si>
  <si>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</si>
  <si>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</si>
  <si>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</si>
  <si>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</si>
  <si>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</si>
  <si>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</si>
  <si>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</si>
  <si>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</si>
  <si>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</si>
  <si>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</si>
  <si>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</si>
  <si>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</si>
  <si>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</si>
  <si>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</si>
  <si>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</si>
  <si>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</si>
  <si>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</si>
  <si>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</si>
  <si>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</si>
  <si>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</si>
  <si>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</si>
  <si>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</si>
  <si>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</si>
  <si>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</si>
  <si>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</si>
  <si>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</si>
  <si>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</si>
  <si>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</si>
  <si>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</si>
  <si>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</si>
  <si>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</si>
  <si>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</si>
  <si>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</si>
  <si>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</si>
  <si>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</si>
  <si>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</si>
  <si>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</si>
  <si>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</si>
  <si>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</si>
  <si>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</si>
  <si>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</si>
  <si>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</si>
  <si>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</si>
  <si>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</si>
  <si>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</si>
  <si>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</si>
  <si>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</si>
  <si>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</si>
  <si>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</si>
  <si>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</si>
  <si>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</si>
  <si>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</si>
  <si>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</si>
  <si>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</si>
  <si>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</si>
  <si>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</si>
  <si>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</si>
  <si>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</si>
  <si>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</si>
  <si>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</si>
  <si>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</si>
  <si>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</si>
  <si>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</si>
  <si>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</si>
  <si>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</si>
  <si>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</si>
  <si>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</si>
  <si>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</si>
  <si>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</si>
  <si>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</si>
  <si>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</si>
  <si>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</si>
  <si>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</si>
  <si>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</si>
  <si>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</si>
  <si>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</si>
  <si>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</si>
  <si>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</si>
  <si>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</si>
  <si>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</si>
  <si>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</si>
  <si>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</si>
  <si>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</si>
  <si>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</si>
  <si>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</si>
  <si>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</si>
  <si>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</si>
  <si>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</si>
  <si>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</si>
  <si>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</si>
  <si>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</si>
  <si>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</si>
  <si>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</si>
  <si>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</si>
  <si>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</si>
  <si>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</si>
  <si>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</si>
  <si>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</si>
  <si>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</si>
  <si>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</si>
  <si>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</si>
  <si>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</si>
  <si>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</si>
  <si>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</si>
  <si>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</si>
  <si>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</si>
  <si>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</si>
  <si>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</si>
  <si>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</si>
  <si>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</si>
  <si>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</si>
  <si>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</si>
  <si>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</si>
  <si>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</si>
  <si>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</si>
  <si>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</si>
  <si>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</si>
  <si>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</si>
  <si>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</si>
  <si>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</si>
  <si>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</si>
  <si>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</si>
  <si>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</si>
  <si>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</si>
  <si>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</si>
  <si>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</si>
  <si>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</si>
  <si>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</si>
  <si>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</si>
  <si>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</si>
  <si>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</si>
  <si>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</si>
  <si>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</si>
  <si>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</si>
  <si>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</si>
  <si>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</si>
  <si>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</si>
  <si>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</si>
  <si>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</si>
  <si>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</si>
  <si>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</si>
  <si>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</si>
  <si>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</si>
  <si>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</si>
  <si>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</si>
  <si>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</si>
  <si>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</si>
  <si>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</si>
  <si>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</si>
  <si>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</si>
  <si>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</si>
  <si>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</si>
  <si>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</si>
  <si>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</si>
  <si>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</si>
  <si>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</si>
  <si>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</si>
  <si>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</si>
  <si>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</si>
  <si>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</si>
  <si>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</si>
  <si>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</si>
  <si>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</si>
  <si>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</si>
  <si>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</si>
  <si>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</si>
  <si>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</si>
  <si>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</si>
  <si>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</si>
  <si>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</si>
  <si>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</si>
  <si>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</si>
  <si>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</si>
  <si>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</si>
  <si>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</si>
  <si>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</si>
  <si>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</si>
  <si>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</si>
  <si>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</si>
  <si>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</si>
  <si>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</si>
  <si>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</si>
  <si>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</si>
  <si>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</si>
  <si>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</si>
  <si>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</si>
  <si>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</si>
  <si>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</si>
  <si>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</si>
  <si>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</si>
  <si>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</si>
  <si>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</si>
  <si>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</si>
  <si>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</si>
  <si>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</si>
  <si>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</si>
  <si>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</si>
  <si>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</si>
  <si>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</si>
  <si>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</si>
  <si>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</si>
  <si>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</si>
  <si>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</si>
  <si>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</si>
  <si>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</si>
  <si>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</si>
  <si>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</si>
  <si>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</si>
  <si>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</si>
  <si>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</si>
  <si>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</si>
  <si>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</si>
  <si>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</si>
  <si>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</si>
  <si>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</si>
  <si>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</si>
  <si>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</si>
  <si>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</si>
  <si>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</si>
  <si>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</si>
  <si>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</si>
  <si>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</si>
  <si>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</si>
  <si>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</si>
  <si>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</si>
  <si>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</si>
  <si>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</si>
  <si>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</si>
  <si>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</si>
  <si>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</si>
  <si>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</si>
  <si>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</si>
  <si>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</si>
  <si>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</si>
  <si>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</si>
  <si>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</si>
  <si>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</si>
  <si>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</si>
  <si>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</si>
  <si>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</si>
  <si>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</si>
  <si>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</si>
  <si>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</si>
  <si>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</si>
  <si>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</si>
  <si>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</si>
  <si>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</si>
  <si>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</si>
  <si>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</si>
  <si>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</si>
  <si>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</si>
  <si>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</si>
  <si>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</si>
  <si>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</si>
  <si>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</si>
  <si>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</si>
  <si>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</si>
  <si>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</si>
  <si>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</si>
  <si>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</si>
  <si>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</si>
  <si>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</si>
  <si>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</si>
  <si>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</si>
  <si>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</si>
  <si>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</si>
  <si>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</si>
  <si>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</si>
  <si>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</si>
  <si>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</si>
  <si>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</si>
  <si>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</si>
  <si>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</si>
  <si>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</si>
  <si>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</si>
  <si>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</si>
  <si>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</si>
  <si>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</si>
  <si>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</si>
  <si>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</si>
  <si>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</si>
  <si>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</si>
  <si>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</si>
  <si>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</si>
  <si>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</si>
  <si>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</si>
  <si>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</si>
  <si>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</si>
  <si>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</si>
  <si>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</si>
  <si>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</si>
  <si>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</si>
  <si>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</si>
  <si>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</si>
  <si>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</si>
  <si>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</si>
  <si>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</si>
  <si>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</si>
  <si>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</si>
  <si>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</si>
  <si>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</si>
  <si>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</si>
  <si>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</si>
  <si>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</si>
  <si>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</si>
  <si>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</si>
  <si>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</si>
  <si>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</si>
  <si>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</si>
  <si>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</si>
  <si>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</si>
  <si>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</si>
  <si>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</si>
  <si>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</si>
  <si>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</si>
  <si>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</si>
  <si>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</si>
  <si>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</si>
  <si>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</si>
  <si>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</si>
  <si>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</si>
  <si>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</si>
  <si>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</si>
  <si>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</si>
  <si>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</si>
  <si>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</si>
  <si>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</si>
  <si>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</si>
  <si>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</si>
  <si>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</si>
  <si>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</si>
  <si>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</si>
  <si>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</si>
  <si>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</si>
  <si>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</si>
  <si>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</si>
  <si>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</si>
  <si>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</si>
  <si>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</si>
  <si>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</si>
  <si>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</si>
  <si>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</si>
  <si>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</si>
  <si>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</si>
  <si>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</si>
  <si>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</si>
  <si>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</si>
  <si>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</si>
  <si>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</si>
  <si>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</si>
  <si>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</si>
  <si>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</si>
  <si>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</si>
  <si>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</si>
  <si>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</si>
  <si>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</si>
  <si>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</si>
  <si>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</si>
  <si>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</si>
  <si>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</si>
  <si>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</si>
  <si>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</si>
  <si>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</si>
  <si>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</si>
  <si>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</si>
  <si>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</si>
  <si>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</si>
  <si>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</si>
  <si>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</si>
  <si>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</si>
  <si>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</si>
  <si>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</si>
  <si>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</si>
  <si>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</si>
  <si>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</si>
  <si>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</si>
  <si>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</si>
  <si>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</si>
  <si>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</si>
  <si>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</si>
  <si>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</si>
  <si>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</si>
  <si>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</si>
  <si>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</si>
  <si>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</si>
  <si>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</si>
  <si>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</si>
  <si>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</si>
  <si>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</si>
  <si>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</si>
  <si>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</si>
  <si>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</si>
  <si>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</si>
  <si>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</si>
  <si>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</si>
  <si>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</si>
  <si>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</si>
  <si>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</si>
  <si>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</si>
  <si>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</si>
  <si>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</si>
  <si>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</si>
  <si>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</si>
  <si>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</si>
  <si>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</si>
  <si>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</si>
  <si>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</si>
  <si>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</si>
  <si>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</si>
  <si>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</si>
  <si>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</si>
  <si>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</si>
  <si>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</si>
  <si>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</si>
  <si>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</si>
  <si>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</si>
  <si>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</si>
  <si>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</si>
  <si>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</si>
  <si>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</si>
  <si>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</si>
  <si>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</si>
  <si>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</si>
  <si>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</si>
  <si>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</si>
  <si>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</si>
  <si>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</si>
  <si>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</si>
  <si>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</si>
  <si>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</si>
  <si>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</si>
  <si>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</si>
  <si>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</si>
  <si>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</si>
  <si>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</si>
  <si>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</si>
  <si>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</si>
  <si>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</si>
  <si>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</si>
  <si>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</si>
  <si>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</si>
  <si>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</si>
  <si>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</si>
  <si>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</si>
  <si>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</si>
  <si>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</si>
  <si>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</si>
  <si>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</si>
  <si>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</si>
  <si>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</si>
  <si>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</si>
  <si>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</si>
  <si>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</si>
  <si>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</si>
  <si>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</si>
  <si>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</si>
  <si>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</si>
  <si>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</si>
  <si>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</si>
  <si>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</si>
  <si>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</si>
  <si>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</si>
  <si>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</si>
  <si>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</si>
  <si>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</si>
  <si>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</si>
  <si>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</si>
  <si>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</si>
  <si>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</si>
  <si>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</si>
  <si>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</si>
  <si>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</si>
  <si>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</si>
  <si>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</si>
  <si>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</si>
  <si>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</si>
  <si>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</si>
  <si>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</si>
  <si>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</si>
  <si>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</si>
  <si>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</si>
  <si>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</si>
  <si>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</si>
  <si>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</si>
  <si>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</si>
  <si>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</si>
  <si>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</si>
  <si>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</si>
  <si>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</si>
  <si>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</si>
  <si>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</si>
  <si>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</si>
  <si>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</si>
  <si>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</si>
  <si>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</si>
  <si>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</si>
  <si>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</si>
  <si>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</si>
  <si>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</si>
  <si>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</si>
  <si>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</si>
  <si>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</si>
  <si>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</si>
  <si>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</si>
  <si>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</si>
  <si>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</si>
  <si>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</si>
  <si>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</si>
  <si>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</si>
  <si>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</si>
  <si>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</si>
  <si>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</si>
  <si>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</si>
  <si>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</si>
  <si>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</si>
  <si>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</si>
  <si>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</si>
  <si>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</si>
  <si>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</si>
  <si>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</si>
  <si>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</si>
  <si>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</si>
  <si>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</si>
  <si>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</si>
  <si>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</si>
  <si>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</si>
  <si>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</si>
  <si>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</si>
  <si>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</si>
  <si>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</si>
  <si>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</si>
  <si>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</si>
  <si>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</si>
  <si>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</si>
  <si>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</si>
  <si>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</si>
  <si>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</si>
  <si>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</si>
  <si>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</si>
  <si>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</si>
  <si>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</si>
  <si>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</si>
  <si>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</si>
  <si>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</si>
  <si>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</si>
  <si>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</si>
  <si>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</si>
  <si>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</si>
  <si>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</si>
  <si>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</si>
  <si>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</si>
  <si>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</si>
  <si>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</si>
  <si>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</si>
  <si>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</si>
  <si>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</si>
  <si>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</si>
  <si>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</si>
  <si>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</si>
  <si>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</si>
  <si>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</si>
  <si>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</si>
  <si>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</si>
  <si>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</si>
  <si>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</si>
  <si>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</si>
  <si>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</si>
  <si>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</si>
  <si>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</si>
  <si>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</si>
  <si>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</si>
  <si>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</si>
  <si>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</si>
  <si>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</si>
  <si>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</si>
  <si>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</si>
  <si>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</si>
  <si>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</si>
  <si>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</si>
  <si>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</si>
  <si>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</si>
  <si>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</si>
  <si>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</si>
  <si>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</si>
  <si>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</si>
  <si>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</si>
  <si>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</si>
  <si>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</si>
  <si>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</si>
  <si>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</si>
  <si>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</si>
  <si>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</si>
  <si>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</si>
  <si>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</si>
  <si>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</si>
  <si>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</si>
  <si>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</si>
  <si>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</si>
  <si>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</si>
  <si>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</si>
  <si>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</si>
  <si>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</si>
  <si>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</si>
  <si>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</si>
  <si>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</si>
  <si>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</si>
  <si>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</si>
  <si>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</si>
  <si>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</si>
  <si>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</si>
  <si>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</si>
  <si>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</si>
  <si>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</si>
  <si>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</si>
  <si>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</si>
  <si>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</si>
  <si>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</si>
  <si>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</si>
  <si>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</si>
  <si>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</si>
  <si>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</si>
  <si>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</si>
  <si>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</si>
  <si>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</si>
  <si>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</si>
  <si>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</si>
  <si>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</si>
  <si>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</si>
  <si>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</si>
  <si>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</si>
  <si>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</si>
  <si>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</si>
  <si>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</si>
  <si>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</si>
  <si>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</si>
  <si>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</si>
  <si>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</si>
  <si>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</si>
  <si>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</si>
  <si>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</si>
  <si>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</si>
  <si>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</si>
  <si>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</si>
  <si>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</si>
  <si>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</si>
  <si>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</si>
  <si>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</si>
  <si>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</si>
  <si>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</si>
  <si>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</si>
  <si>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</si>
  <si>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</si>
  <si>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</si>
  <si>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</si>
  <si>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</si>
  <si>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</si>
  <si>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</si>
  <si>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</si>
  <si>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</si>
  <si>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</si>
  <si>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</si>
  <si>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</si>
  <si>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</si>
  <si>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</si>
  <si>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</si>
  <si>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</si>
  <si>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</si>
  <si>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</si>
  <si>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</si>
  <si>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</si>
  <si>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</si>
  <si>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</si>
  <si>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</si>
  <si>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</si>
  <si>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</si>
  <si>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</si>
  <si>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</si>
  <si>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</si>
  <si>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</si>
  <si>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</si>
  <si>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</si>
  <si>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</si>
  <si>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</si>
  <si>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</si>
  <si>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</si>
  <si>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</si>
  <si>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</si>
  <si>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</si>
  <si>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</si>
  <si>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</si>
  <si>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</si>
  <si>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</si>
  <si>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</si>
  <si>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</si>
  <si>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</si>
  <si>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</si>
  <si>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</si>
  <si>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</si>
  <si>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</si>
  <si>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</si>
  <si>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</si>
  <si>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</si>
  <si>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</si>
  <si>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</si>
  <si>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</si>
  <si>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</si>
  <si>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</si>
  <si>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</si>
  <si>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</si>
  <si>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</si>
  <si>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</si>
  <si>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</si>
  <si>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</si>
  <si>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</si>
  <si>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</si>
  <si>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</si>
  <si>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</si>
  <si>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</si>
  <si>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</si>
  <si>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</si>
  <si>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</si>
  <si>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</si>
  <si>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</si>
  <si>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</si>
  <si>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</si>
  <si>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</si>
  <si>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</si>
  <si>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</si>
  <si>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</si>
  <si>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</si>
  <si>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</si>
  <si>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</si>
  <si>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</si>
  <si>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</si>
  <si>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</si>
  <si>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</si>
  <si>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</si>
  <si>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</si>
  <si>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</si>
  <si>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</si>
  <si>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</si>
  <si>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</si>
  <si>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</si>
  <si>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</si>
  <si>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</si>
  <si>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</si>
  <si>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</si>
  <si>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</si>
  <si>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</si>
  <si>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</si>
  <si>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</si>
  <si>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</si>
  <si>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</si>
  <si>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</si>
  <si>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</si>
  <si>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</si>
  <si>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</si>
  <si>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</si>
  <si>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</si>
  <si>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</si>
  <si>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</si>
  <si>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</si>
  <si>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</si>
  <si>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</si>
  <si>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</si>
  <si>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</si>
  <si>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</si>
  <si>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</si>
  <si>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</si>
  <si>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</si>
  <si>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</si>
  <si>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</si>
  <si>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</si>
  <si>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</si>
  <si>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</si>
  <si>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</si>
  <si>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</si>
  <si>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</si>
  <si>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</si>
  <si>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</si>
  <si>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</si>
  <si>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</si>
  <si>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</si>
  <si>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</si>
  <si>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</si>
  <si>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</si>
  <si>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</si>
  <si>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</si>
  <si>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</si>
  <si>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</si>
  <si>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</si>
  <si>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</si>
  <si>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</si>
  <si>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</si>
  <si>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</si>
  <si>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</si>
  <si>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</si>
  <si>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</si>
  <si>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</si>
  <si>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</si>
  <si>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</si>
  <si>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</si>
  <si>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</si>
  <si>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</si>
  <si>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</si>
  <si>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</si>
  <si>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</si>
  <si>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</si>
  <si>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</si>
  <si>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</si>
  <si>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</si>
  <si>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</si>
  <si>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</si>
  <si>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</si>
  <si>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</si>
  <si>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</si>
  <si>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</si>
  <si>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</si>
  <si>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</si>
  <si>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</si>
  <si>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</si>
  <si>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</si>
  <si>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</si>
  <si>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</si>
  <si>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</si>
  <si>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</si>
  <si>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</si>
  <si>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</si>
  <si>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</si>
  <si>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</si>
  <si>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</si>
  <si>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</si>
  <si>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</si>
  <si>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</si>
  <si>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</si>
  <si>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</si>
  <si>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</si>
  <si>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</si>
  <si>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</si>
  <si>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</si>
  <si>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</si>
  <si>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</si>
  <si>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</si>
  <si>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</si>
  <si>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</si>
  <si>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</si>
  <si>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</si>
  <si>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</si>
  <si>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</si>
  <si>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</si>
  <si>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</si>
  <si>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</si>
  <si>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</si>
  <si>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</si>
  <si>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</si>
  <si>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</si>
  <si>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</si>
  <si>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</si>
  <si>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</si>
  <si>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</si>
  <si>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</si>
  <si>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</si>
  <si>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</si>
  <si>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</si>
  <si>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</si>
  <si>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</si>
  <si>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</si>
  <si>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</si>
  <si>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</si>
  <si>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</si>
  <si>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</si>
  <si>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</si>
  <si>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</si>
  <si>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</si>
  <si>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</si>
  <si>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</si>
  <si>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</si>
  <si>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</si>
  <si>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</si>
  <si>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</si>
  <si>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</si>
  <si>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</si>
  <si>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</si>
  <si>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</si>
  <si>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</si>
  <si>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</si>
  <si>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</si>
  <si>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</si>
  <si>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</si>
  <si>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</si>
  <si>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</si>
  <si>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</si>
  <si>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</si>
  <si>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</si>
  <si>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</si>
  <si>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</si>
  <si>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</si>
  <si>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</si>
  <si>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</si>
  <si>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</si>
  <si>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</si>
  <si>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</si>
  <si>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</si>
  <si>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</si>
  <si>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</si>
  <si>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</si>
  <si>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</si>
  <si>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</si>
  <si>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</si>
  <si>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</si>
  <si>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</si>
  <si>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</si>
  <si>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</si>
  <si>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</si>
  <si>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</si>
  <si>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</si>
  <si>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</si>
  <si>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</si>
  <si>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</si>
  <si>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</si>
  <si>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</si>
  <si>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</si>
  <si>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</si>
  <si>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</si>
  <si>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</si>
  <si>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</si>
  <si>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</si>
  <si>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</si>
  <si>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</si>
  <si>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</si>
  <si>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</si>
  <si>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</si>
  <si>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</si>
  <si>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</si>
  <si>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</si>
  <si>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</si>
  <si>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</si>
  <si>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</si>
  <si>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</si>
  <si>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</si>
  <si>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</si>
  <si>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</si>
  <si>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</si>
  <si>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</si>
  <si>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</si>
  <si>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</si>
  <si>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</si>
  <si>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</si>
  <si>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</si>
  <si>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</si>
  <si>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</si>
  <si>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</si>
  <si>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</si>
  <si>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</si>
  <si>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</si>
  <si>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</si>
  <si>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</si>
  <si>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</si>
  <si>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</si>
  <si>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</si>
  <si>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</si>
  <si>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</si>
  <si>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</si>
  <si>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</si>
  <si>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</si>
  <si>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</si>
  <si>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</si>
  <si>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</si>
  <si>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</si>
  <si>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</si>
  <si>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</si>
  <si>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</si>
  <si>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</si>
  <si>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</si>
  <si>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</si>
  <si>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</si>
  <si>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</si>
  <si>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</si>
  <si>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</si>
  <si>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</si>
  <si>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</si>
  <si>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</si>
  <si>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</si>
  <si>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</si>
  <si>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</si>
  <si>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</si>
  <si>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</si>
  <si>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</si>
  <si>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</si>
  <si>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</si>
  <si>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</si>
  <si>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</si>
  <si>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</si>
  <si>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</si>
  <si>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</si>
  <si>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</si>
  <si>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</si>
  <si>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</si>
  <si>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</si>
  <si>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</si>
  <si>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</si>
  <si>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</si>
  <si>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</si>
  <si>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</si>
  <si>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</si>
  <si>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</si>
  <si>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</si>
  <si>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</si>
  <si>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</si>
  <si>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</si>
  <si>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</si>
  <si>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</si>
  <si>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</si>
  <si>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</si>
  <si>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</si>
  <si>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</si>
  <si>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</si>
  <si>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</si>
  <si>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</si>
  <si>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</si>
  <si>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</si>
  <si>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</si>
  <si>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</si>
  <si>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</si>
  <si>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</si>
  <si>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</si>
  <si>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</si>
  <si>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</si>
  <si>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</si>
  <si>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</si>
  <si>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</si>
  <si>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</si>
  <si>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</si>
  <si>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</si>
  <si>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</si>
  <si>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</si>
  <si>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</si>
  <si>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</si>
  <si>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</si>
  <si>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</si>
  <si>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</si>
  <si>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</si>
  <si>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</si>
  <si>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</si>
  <si>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</si>
  <si>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</si>
  <si>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</si>
  <si>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</si>
  <si>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</si>
  <si>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</si>
  <si>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</si>
  <si>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</si>
  <si>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</si>
  <si>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</si>
  <si>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</si>
  <si>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</si>
  <si>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</si>
  <si>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</si>
  <si>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</si>
  <si>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</si>
  <si>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</si>
  <si>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</si>
  <si>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</si>
  <si>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</si>
  <si>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</si>
  <si>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</si>
  <si>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</si>
  <si>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</si>
  <si>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</si>
  <si>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</si>
  <si>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</si>
  <si>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</si>
  <si>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</si>
  <si>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</si>
  <si>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</si>
  <si>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</si>
  <si>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</si>
  <si>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</si>
  <si>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</si>
  <si>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</si>
  <si>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</si>
  <si>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</si>
  <si>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</si>
  <si>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</si>
  <si>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</si>
  <si>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</si>
  <si>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</si>
  <si>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</si>
  <si>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</si>
  <si>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</si>
  <si>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</si>
  <si>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</si>
  <si>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</si>
  <si>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</si>
  <si>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</si>
  <si>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</si>
  <si>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</si>
  <si>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</si>
  <si>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</si>
  <si>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</si>
  <si>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</si>
  <si>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</si>
  <si>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</si>
  <si>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</si>
  <si>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</si>
  <si>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</si>
  <si>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</si>
  <si>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</si>
  <si>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</si>
  <si>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</si>
  <si>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</si>
  <si>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</si>
  <si>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</si>
  <si>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</si>
  <si>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</si>
  <si>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</si>
  <si>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</si>
  <si>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</si>
  <si>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</si>
  <si>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</si>
  <si>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</si>
  <si>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</si>
  <si>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</si>
  <si>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</si>
  <si>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</si>
  <si>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</si>
  <si>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</si>
  <si>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</si>
  <si>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</si>
  <si>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</si>
  <si>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</si>
  <si>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</si>
  <si>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</si>
  <si>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</si>
  <si>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</si>
  <si>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</si>
  <si>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</si>
  <si>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</si>
  <si>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</si>
  <si>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</si>
  <si>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</si>
  <si>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</si>
  <si>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</si>
  <si>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</si>
  <si>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</si>
  <si>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</si>
  <si>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</si>
  <si>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</si>
  <si>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</si>
  <si>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</si>
  <si>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</si>
  <si>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</si>
  <si>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</si>
  <si>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</si>
  <si>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</si>
  <si>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</si>
  <si>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</si>
  <si>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</si>
  <si>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</si>
  <si>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</si>
  <si>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</si>
  <si>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</si>
  <si>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</si>
  <si>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</si>
  <si>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</si>
  <si>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</si>
  <si>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</si>
  <si>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</si>
  <si>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</si>
  <si>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</si>
  <si>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</si>
  <si>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</si>
  <si>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</si>
  <si>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</si>
  <si>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</si>
  <si>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</si>
  <si>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</si>
  <si>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</si>
  <si>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</si>
  <si>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</si>
  <si>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</si>
  <si>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</si>
  <si>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</si>
  <si>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</si>
  <si>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</si>
  <si>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</si>
  <si>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</si>
  <si>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</si>
  <si>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</si>
  <si>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</si>
  <si>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</si>
  <si>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</si>
  <si>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</si>
  <si>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</si>
  <si>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</si>
  <si>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</si>
  <si>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</si>
  <si>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</si>
  <si>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</si>
  <si>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</si>
  <si>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</si>
  <si>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</si>
  <si>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</si>
  <si>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</si>
  <si>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</si>
  <si>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</si>
  <si>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</si>
  <si>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</si>
  <si>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</si>
  <si>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</si>
  <si>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</si>
  <si>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</si>
  <si>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</si>
  <si>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</si>
  <si>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</si>
  <si>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</si>
  <si>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</si>
  <si>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</si>
  <si>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</si>
  <si>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</si>
  <si>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</si>
  <si>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</si>
  <si>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</si>
  <si>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</si>
  <si>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</si>
  <si>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</si>
  <si>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</si>
  <si>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</si>
  <si>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</si>
  <si>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</si>
  <si>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</si>
  <si>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</si>
  <si>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</si>
  <si>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</si>
  <si>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</si>
  <si>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</si>
  <si>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</si>
  <si>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</si>
  <si>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</si>
  <si>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</si>
  <si>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</si>
  <si>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</si>
  <si>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</si>
  <si>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</si>
  <si>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</si>
  <si>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</si>
  <si>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</si>
  <si>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</si>
  <si>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</si>
  <si>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</si>
  <si>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</si>
  <si>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</si>
  <si>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</si>
  <si>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</si>
  <si>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</si>
  <si>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</si>
  <si>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</si>
  <si>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</si>
  <si>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</si>
  <si>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</si>
  <si>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</si>
  <si>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</si>
  <si>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</si>
  <si>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</si>
  <si>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</si>
  <si>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</si>
  <si>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</si>
  <si>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</si>
  <si>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</si>
  <si>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</si>
  <si>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</si>
  <si>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</si>
  <si>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</si>
  <si>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</si>
  <si>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</si>
  <si>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</si>
  <si>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</si>
  <si>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</si>
  <si>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</si>
  <si>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</si>
  <si>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</si>
  <si>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</si>
  <si>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</si>
  <si>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</si>
  <si>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</si>
  <si>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</si>
  <si>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</si>
  <si>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</si>
  <si>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</si>
  <si>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</si>
  <si>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</si>
  <si>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</si>
  <si>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</si>
  <si>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</si>
  <si>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</si>
  <si>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</si>
  <si>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</si>
  <si>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</si>
  <si>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</si>
  <si>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</si>
  <si>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</si>
  <si>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</si>
  <si>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</si>
  <si>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</si>
  <si>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</si>
  <si>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</si>
  <si>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</si>
  <si>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</si>
  <si>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</si>
  <si>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</si>
  <si>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</si>
  <si>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</si>
  <si>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</si>
  <si>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</si>
  <si>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</si>
  <si>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</si>
  <si>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</si>
  <si>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</si>
  <si>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</si>
  <si>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</si>
  <si>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</si>
  <si>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</si>
  <si>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</si>
  <si>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</si>
  <si>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</si>
  <si>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</si>
  <si>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</si>
  <si>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</si>
  <si>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</si>
  <si>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</si>
  <si>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</si>
  <si>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</si>
  <si>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</si>
  <si>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</si>
  <si>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</si>
  <si>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</si>
  <si>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</si>
  <si>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</si>
  <si>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</si>
  <si>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</si>
  <si>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</si>
  <si>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</si>
  <si>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</si>
  <si>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</si>
  <si>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</si>
  <si>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</si>
  <si>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</si>
  <si>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</si>
  <si>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</si>
  <si>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</si>
  <si>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</si>
  <si>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</si>
  <si>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</si>
  <si>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</si>
  <si>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</si>
  <si>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</si>
  <si>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</si>
  <si>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</si>
  <si>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</si>
  <si>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</si>
  <si>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</si>
  <si>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</si>
  <si>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</si>
  <si>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</si>
  <si>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</si>
  <si>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</si>
  <si>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</si>
  <si>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</si>
  <si>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</si>
  <si>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</si>
  <si>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</si>
  <si>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</si>
  <si>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</si>
  <si>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</si>
  <si>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</si>
  <si>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</si>
  <si>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</si>
  <si>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</si>
  <si>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</si>
  <si>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</si>
  <si>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</si>
  <si>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</si>
  <si>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</si>
  <si>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</si>
  <si>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</si>
  <si>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</si>
  <si>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</si>
  <si>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</si>
  <si>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</si>
  <si>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</si>
  <si>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</si>
  <si>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</si>
  <si>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</si>
  <si>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</si>
  <si>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</si>
  <si>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</si>
  <si>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</si>
  <si>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</si>
  <si>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</si>
  <si>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</si>
  <si>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</si>
  <si>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</si>
  <si>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</si>
  <si>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</si>
  <si>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</si>
  <si>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</si>
  <si>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</si>
  <si>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</si>
  <si>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</si>
  <si>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</si>
  <si>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</si>
  <si>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</si>
  <si>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</si>
  <si>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</si>
  <si>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</si>
  <si>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</si>
  <si>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</si>
  <si>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</si>
  <si>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</si>
  <si>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</si>
  <si>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</si>
  <si>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</si>
  <si>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</si>
  <si>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</si>
  <si>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</si>
  <si>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</si>
  <si>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</si>
  <si>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</si>
  <si>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</si>
  <si>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</si>
  <si>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</si>
  <si>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</si>
  <si>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</si>
  <si>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</si>
  <si>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</si>
  <si>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</si>
  <si>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</si>
  <si>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</si>
  <si>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</si>
  <si>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</si>
  <si>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</si>
  <si>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</si>
  <si>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</si>
  <si>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</si>
  <si>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</si>
  <si>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</si>
  <si>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</si>
  <si>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</si>
  <si>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</si>
  <si>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</si>
  <si>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</si>
  <si>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</si>
  <si>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</si>
  <si>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</si>
  <si>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</si>
  <si>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</si>
  <si>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</si>
  <si>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</si>
  <si>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</si>
  <si>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</si>
  <si>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</si>
  <si>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</si>
  <si>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</si>
  <si>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</si>
  <si>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</si>
  <si>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</si>
  <si>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</si>
  <si>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</si>
  <si>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</si>
  <si>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</si>
  <si>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</si>
  <si>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</si>
  <si>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</si>
  <si>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</si>
  <si>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</si>
  <si>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</si>
  <si>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</si>
  <si>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</si>
  <si>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</si>
  <si>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</si>
  <si>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</si>
  <si>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</si>
  <si>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</si>
  <si>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</si>
  <si>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</si>
  <si>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</si>
  <si>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</si>
  <si>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</si>
  <si>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</si>
  <si>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</si>
  <si>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</si>
  <si>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</si>
  <si>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</si>
  <si>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</si>
  <si>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</si>
  <si>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</si>
  <si>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</si>
  <si>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</si>
  <si>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</si>
  <si>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</si>
  <si>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</si>
  <si>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</si>
  <si>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</si>
  <si>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</si>
  <si>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</si>
  <si>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</si>
  <si>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</si>
  <si>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</si>
  <si>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</si>
  <si>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</si>
  <si>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</si>
  <si>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</si>
  <si>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</si>
  <si>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</si>
  <si>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</si>
  <si>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</si>
  <si>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</si>
  <si>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</si>
  <si>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</si>
  <si>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</si>
  <si>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</si>
  <si>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</si>
  <si>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</si>
  <si>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</si>
  <si>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</si>
  <si>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</si>
  <si>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</si>
  <si>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</si>
  <si>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</si>
  <si>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</si>
  <si>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</si>
  <si>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</si>
  <si>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</si>
  <si>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</si>
  <si>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</si>
  <si>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</si>
  <si>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</si>
  <si>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</si>
  <si>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</si>
  <si>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</si>
  <si>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</si>
  <si>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</si>
  <si>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</si>
  <si>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</si>
  <si>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</si>
  <si>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</si>
  <si>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</si>
  <si>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</si>
  <si>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</si>
  <si>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</si>
  <si>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</si>
  <si>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</si>
  <si>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</si>
  <si>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</si>
  <si>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</si>
  <si>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</si>
  <si>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</si>
  <si>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</si>
  <si>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</si>
  <si>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</si>
  <si>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</si>
  <si>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</si>
  <si>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</si>
  <si>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</si>
  <si>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</si>
  <si>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</si>
  <si>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</si>
  <si>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</si>
  <si>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</si>
  <si>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</si>
  <si>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</si>
  <si>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</si>
  <si>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</si>
  <si>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</si>
  <si>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</si>
  <si>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</si>
  <si>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</si>
  <si>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</si>
  <si>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</si>
  <si>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</si>
  <si>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</si>
  <si>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</si>
  <si>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</si>
  <si>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</si>
  <si>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</si>
  <si>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</si>
  <si>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</si>
  <si>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</si>
  <si>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</si>
  <si>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</si>
  <si>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</si>
  <si>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</si>
  <si>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</si>
  <si>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</si>
  <si>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</si>
  <si>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</si>
  <si>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</si>
  <si>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</si>
  <si>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</si>
  <si>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</si>
  <si>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</si>
  <si>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</si>
  <si>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</si>
  <si>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</si>
  <si>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</si>
  <si>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</si>
  <si>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</si>
  <si>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</si>
  <si>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</si>
  <si>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</si>
  <si>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</si>
  <si>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</si>
  <si>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</si>
  <si>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</si>
  <si>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</si>
  <si>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</si>
  <si>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</si>
  <si>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</si>
  <si>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</si>
  <si>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</si>
  <si>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</si>
  <si>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</si>
  <si>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</si>
  <si>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</si>
  <si>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</si>
  <si>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</si>
  <si>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</si>
  <si>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</si>
  <si>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</si>
  <si>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</si>
  <si>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</si>
  <si>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</si>
  <si>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</si>
  <si>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</si>
  <si>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</si>
  <si>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</si>
  <si>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</si>
  <si>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</si>
  <si>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</si>
  <si>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</si>
  <si>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</si>
  <si>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</si>
  <si>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</si>
  <si>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</si>
  <si>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</si>
  <si>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</si>
  <si>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</si>
  <si>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</si>
  <si>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</si>
  <si>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</si>
  <si>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</si>
  <si>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</si>
  <si>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</si>
  <si>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</si>
  <si>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</si>
  <si>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</si>
  <si>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</si>
  <si>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</si>
  <si>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</si>
  <si>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</si>
  <si>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</si>
  <si>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</si>
  <si>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</si>
  <si>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</si>
  <si>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</si>
  <si>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</si>
  <si>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</si>
  <si>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</si>
  <si>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</si>
  <si>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</si>
  <si>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</si>
  <si>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</si>
  <si>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</si>
  <si>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</si>
  <si>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</si>
  <si>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</si>
  <si>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</si>
  <si>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</si>
  <si>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</si>
  <si>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</si>
  <si>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</si>
  <si>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</si>
  <si>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</si>
  <si>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</si>
  <si>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</si>
  <si>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</si>
  <si>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</si>
  <si>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</si>
  <si>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</si>
  <si>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</si>
  <si>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</si>
  <si>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</si>
  <si>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</si>
  <si>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</si>
  <si>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</si>
  <si>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</si>
  <si>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</si>
  <si>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</si>
  <si>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</si>
  <si>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</si>
  <si>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</si>
  <si>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</si>
  <si>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</si>
  <si>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</si>
  <si>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</si>
  <si>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</si>
  <si>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</si>
  <si>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</si>
  <si>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</si>
  <si>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</si>
  <si>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</si>
  <si>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</si>
  <si>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</si>
  <si>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</si>
  <si>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</si>
  <si>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</si>
  <si>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</si>
  <si>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</si>
  <si>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</si>
  <si>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</si>
  <si>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</si>
  <si>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</si>
  <si>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</si>
  <si>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</si>
  <si>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</si>
  <si>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</si>
  <si>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</si>
  <si>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</si>
  <si>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</si>
  <si>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</si>
  <si>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</si>
  <si>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</si>
  <si>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</si>
  <si>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</si>
  <si>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</si>
  <si>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</si>
  <si>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</si>
  <si>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</si>
  <si>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</si>
  <si>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</si>
  <si>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</si>
  <si>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</si>
  <si>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</si>
  <si>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</si>
  <si>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</si>
  <si>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</si>
  <si>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</si>
  <si>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</si>
  <si>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</si>
  <si>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</si>
  <si>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</si>
  <si>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</si>
  <si>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</si>
  <si>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</si>
  <si>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</si>
  <si>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</si>
  <si>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</si>
  <si>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</si>
  <si>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</si>
  <si>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</si>
  <si>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</si>
  <si>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</si>
  <si>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</si>
  <si>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</si>
  <si>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</si>
  <si>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</si>
  <si>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</si>
  <si>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</si>
  <si>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</si>
  <si>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</si>
  <si>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</si>
  <si>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</si>
  <si>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</si>
  <si>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</si>
  <si>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</si>
  <si>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</si>
  <si>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</si>
  <si>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</si>
  <si>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</si>
  <si>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</si>
  <si>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</si>
  <si>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</si>
  <si>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</si>
  <si>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</si>
  <si>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</si>
  <si>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</si>
  <si>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</si>
  <si>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</si>
  <si>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</si>
  <si>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</si>
  <si>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</si>
  <si>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</si>
  <si>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</si>
  <si>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</si>
  <si>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</si>
  <si>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</si>
  <si>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</si>
  <si>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</si>
  <si>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</si>
  <si>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</si>
  <si>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</si>
  <si>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</si>
  <si>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</si>
  <si>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</si>
  <si>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</si>
  <si>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</si>
  <si>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</si>
  <si>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</si>
  <si>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</si>
  <si>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</si>
  <si>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</si>
  <si>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</si>
  <si>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</si>
  <si>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</si>
  <si>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</si>
  <si>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</si>
  <si>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</si>
  <si>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</si>
  <si>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</si>
  <si>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</si>
  <si>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</si>
  <si>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</si>
  <si>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</si>
  <si>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</si>
  <si>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</si>
  <si>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</si>
  <si>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</si>
  <si>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</si>
  <si>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</si>
  <si>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</si>
  <si>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</si>
  <si>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</si>
  <si>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</si>
  <si>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</si>
  <si>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</si>
  <si>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</si>
  <si>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</si>
  <si>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</si>
  <si>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</si>
  <si>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</si>
  <si>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</si>
  <si>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</si>
  <si>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</si>
  <si>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</si>
  <si>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</si>
  <si>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</si>
  <si>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</si>
  <si>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</si>
  <si>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</si>
  <si>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</si>
  <si>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</si>
  <si>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</si>
  <si>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</si>
  <si>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</si>
  <si>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</si>
  <si>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</si>
  <si>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</si>
  <si>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</si>
  <si>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</si>
  <si>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</si>
  <si>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</si>
  <si>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</si>
  <si>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</si>
  <si>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</si>
  <si>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</si>
  <si>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</si>
  <si>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</si>
  <si>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</si>
  <si>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</si>
  <si>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</si>
  <si>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</si>
  <si>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</si>
  <si>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</si>
  <si>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</si>
  <si>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</si>
  <si>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</si>
  <si>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</si>
  <si>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</si>
  <si>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</si>
  <si>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</si>
  <si>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</si>
  <si>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</si>
  <si>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</si>
  <si>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</si>
  <si>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</si>
  <si>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</si>
  <si>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</si>
  <si>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</si>
  <si>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</si>
  <si>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</si>
  <si>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</si>
  <si>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</si>
  <si>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</si>
  <si>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</si>
  <si>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</si>
  <si>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</si>
  <si>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</si>
  <si>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</si>
  <si>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</si>
  <si>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</si>
  <si>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</si>
  <si>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</si>
  <si>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</si>
  <si>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</si>
  <si>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</si>
  <si>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</si>
  <si>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</si>
  <si>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</si>
  <si>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</si>
  <si>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</si>
  <si>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</si>
  <si>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</si>
  <si>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</si>
  <si>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</si>
  <si>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</si>
  <si>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</si>
  <si>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</si>
  <si>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</si>
  <si>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</si>
  <si>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</si>
  <si>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</si>
  <si>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</si>
  <si>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</si>
  <si>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</si>
  <si>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</si>
  <si>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</si>
  <si>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</si>
  <si>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</si>
  <si>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</si>
  <si>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</si>
  <si>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</si>
  <si>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</si>
  <si>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</si>
  <si>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</si>
  <si>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</si>
  <si>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</si>
  <si>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</si>
  <si>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</si>
  <si>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</si>
  <si>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</si>
  <si>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</si>
  <si>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</si>
  <si>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</si>
  <si>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</si>
  <si>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</si>
  <si>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</si>
  <si>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</si>
  <si>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</si>
  <si>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</si>
  <si>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</si>
  <si>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</si>
  <si>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</si>
  <si>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</si>
  <si>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</si>
  <si>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</si>
  <si>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</si>
  <si>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</si>
  <si>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</si>
  <si>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</si>
  <si>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</si>
  <si>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</si>
  <si>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</si>
  <si>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</si>
  <si>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</si>
  <si>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</si>
  <si>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</si>
  <si>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</si>
  <si>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</si>
  <si>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</si>
  <si>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</si>
  <si>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</si>
  <si>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</si>
  <si>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</si>
  <si>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</si>
  <si>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</si>
  <si>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</si>
  <si>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</si>
  <si>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</si>
  <si>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</si>
  <si>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</si>
  <si>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</si>
  <si>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</si>
  <si>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</si>
  <si>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</si>
  <si>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</si>
  <si>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</si>
  <si>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</si>
  <si>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</si>
  <si>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</si>
  <si>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</si>
  <si>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</si>
  <si>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</si>
  <si>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</si>
  <si>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</si>
  <si>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</si>
  <si>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</si>
  <si>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</si>
  <si>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</si>
  <si>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</si>
  <si>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</si>
  <si>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</si>
  <si>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</si>
  <si>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</si>
  <si>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</si>
  <si>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</si>
  <si>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</si>
  <si>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</si>
  <si>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</si>
  <si>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</si>
  <si>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</si>
  <si>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</si>
  <si>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</si>
  <si>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</si>
  <si>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</si>
  <si>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</si>
  <si>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</si>
  <si>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</si>
  <si>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</si>
  <si>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</si>
  <si>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</si>
  <si>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</si>
  <si>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</si>
  <si>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</si>
  <si>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</si>
  <si>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</si>
  <si>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</si>
  <si>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</si>
  <si>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</si>
  <si>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</si>
  <si>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</si>
  <si>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</si>
  <si>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</si>
  <si>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</si>
  <si>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</si>
  <si>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</si>
  <si>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</si>
  <si>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</si>
  <si>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</si>
  <si>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</si>
  <si>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</si>
  <si>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</si>
  <si>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</si>
  <si>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</si>
  <si>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</si>
  <si>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</si>
  <si>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</si>
  <si>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</si>
  <si>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</si>
  <si>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</si>
  <si>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</si>
  <si>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</si>
  <si>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</si>
  <si>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</si>
  <si>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</si>
  <si>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</si>
  <si>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</si>
  <si>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</si>
  <si>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</si>
  <si>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</si>
  <si>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</si>
  <si>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</si>
  <si>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</si>
  <si>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</si>
  <si>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</si>
  <si>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</si>
  <si>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</si>
  <si>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</si>
  <si>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</si>
  <si>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</si>
  <si>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</si>
  <si>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</si>
  <si>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</si>
  <si>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</si>
  <si>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</si>
  <si>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</si>
  <si>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</si>
  <si>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</si>
  <si>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</si>
  <si>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</si>
  <si>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</si>
  <si>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</si>
  <si>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</si>
  <si>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</si>
  <si>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</si>
  <si>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</si>
  <si>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</si>
  <si>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</si>
  <si>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</si>
  <si>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</si>
  <si>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</si>
  <si>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</si>
  <si>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</si>
  <si>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</si>
  <si>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</si>
  <si>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</si>
  <si>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</si>
  <si>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</si>
  <si>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</si>
  <si>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</si>
  <si>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</si>
  <si>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</si>
  <si>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</si>
  <si>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</si>
  <si>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</si>
  <si>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</si>
  <si>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</si>
  <si>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</si>
  <si>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</si>
  <si>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</si>
  <si>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</si>
  <si>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</si>
  <si>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</si>
  <si>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</si>
  <si>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</si>
  <si>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</si>
  <si>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</si>
  <si>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</si>
  <si>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</si>
  <si>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</si>
  <si>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</si>
  <si>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</si>
  <si>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</si>
  <si>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</si>
  <si>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</si>
  <si>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</si>
  <si>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</si>
  <si>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</si>
  <si>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</si>
  <si>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</si>
  <si>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</si>
  <si>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</si>
  <si>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</si>
  <si>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</si>
  <si>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</si>
  <si>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</si>
  <si>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</si>
  <si>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</si>
  <si>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</si>
  <si>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</si>
  <si>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</si>
  <si>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</si>
  <si>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</si>
  <si>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</si>
  <si>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</si>
  <si>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</si>
  <si>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</si>
  <si>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</si>
  <si>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</si>
  <si>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</si>
  <si>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</si>
  <si>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</si>
  <si>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</si>
  <si>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</si>
  <si>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</si>
  <si>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</si>
  <si>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</si>
  <si>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</si>
  <si>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</si>
  <si>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</si>
  <si>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</si>
  <si>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</si>
  <si>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</si>
  <si>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</si>
  <si>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</si>
  <si>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</si>
  <si>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</si>
  <si>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</si>
  <si>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</si>
  <si>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</si>
  <si>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</si>
  <si>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</si>
  <si>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</si>
  <si>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</si>
  <si>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</si>
  <si>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</si>
  <si>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</si>
  <si>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</si>
  <si>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</si>
  <si>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</si>
  <si>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</si>
  <si>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</si>
  <si>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</si>
  <si>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</si>
  <si>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</si>
  <si>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</si>
  <si>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</si>
  <si>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</si>
  <si>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</si>
  <si>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</si>
  <si>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</si>
  <si>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</si>
  <si>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</si>
  <si>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</si>
  <si>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</si>
  <si>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</si>
  <si>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</si>
  <si>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</si>
  <si>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</si>
  <si>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</si>
  <si>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</si>
  <si>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</si>
  <si>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</si>
  <si>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</si>
  <si>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</si>
  <si>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</si>
  <si>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</si>
  <si>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</si>
  <si>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</si>
  <si>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</si>
  <si>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</si>
  <si>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</si>
  <si>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</si>
  <si>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</si>
  <si>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</si>
  <si>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</si>
  <si>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</si>
  <si>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</si>
  <si>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</si>
  <si>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</si>
  <si>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</si>
  <si>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</si>
  <si>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</si>
  <si>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</si>
  <si>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</si>
  <si>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</si>
  <si>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</si>
  <si>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</si>
  <si>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</si>
  <si>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</si>
  <si>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</si>
  <si>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</si>
  <si>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</si>
  <si>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</si>
  <si>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</si>
  <si>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</si>
  <si>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</si>
  <si>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</si>
  <si>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</si>
  <si>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</si>
  <si>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</si>
  <si>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</si>
  <si>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</si>
  <si>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</si>
  <si>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</si>
  <si>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</si>
  <si>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</si>
  <si>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</si>
  <si>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</si>
  <si>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</si>
  <si>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</si>
  <si>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</si>
  <si>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</si>
  <si>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</si>
  <si>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</si>
  <si>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</si>
  <si>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</si>
  <si>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</si>
  <si>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</si>
  <si>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</si>
  <si>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</si>
  <si>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</si>
  <si>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</si>
  <si>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</si>
  <si>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</si>
  <si>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</si>
  <si>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</si>
  <si>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</si>
  <si>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</si>
  <si>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</si>
  <si>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</si>
  <si>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</si>
  <si>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</si>
  <si>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</si>
  <si>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</si>
  <si>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</si>
  <si>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</si>
  <si>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</si>
  <si>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</si>
  <si>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</si>
  <si>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</si>
  <si>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</si>
  <si>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</si>
  <si>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</si>
  <si>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</si>
  <si>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</si>
  <si>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</si>
  <si>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</si>
  <si>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</si>
  <si>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</si>
  <si>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</si>
  <si>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</si>
  <si>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</si>
  <si>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</si>
  <si>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</si>
  <si>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</si>
  <si>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</si>
  <si>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</si>
  <si>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</si>
  <si>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</si>
  <si>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</si>
  <si>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</si>
  <si>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</si>
  <si>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</si>
  <si>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</si>
  <si>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</si>
  <si>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</si>
  <si>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</si>
  <si>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</si>
  <si>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</si>
  <si>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</si>
  <si>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</si>
  <si>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</si>
  <si>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</si>
  <si>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</si>
  <si>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</si>
  <si>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</si>
  <si>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</si>
  <si>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</si>
  <si>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</si>
  <si>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</si>
  <si>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</si>
  <si>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</si>
  <si>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</si>
  <si>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</si>
  <si>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</si>
  <si>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</si>
  <si>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</si>
  <si>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</si>
  <si>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</si>
  <si>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</si>
  <si>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</si>
  <si>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</si>
  <si>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</si>
  <si>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</si>
  <si>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</si>
  <si>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</si>
  <si>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</si>
  <si>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</si>
  <si>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</si>
  <si>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</si>
  <si>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</si>
  <si>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</si>
  <si>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</si>
  <si>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</si>
  <si>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</si>
  <si>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</si>
  <si>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</si>
  <si>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</si>
  <si>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</si>
  <si>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</si>
  <si>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</si>
  <si>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</si>
  <si>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</si>
  <si>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</si>
  <si>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</si>
  <si>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</si>
  <si>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</si>
  <si>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</si>
  <si>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</si>
  <si>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</si>
  <si>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</si>
  <si>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</si>
  <si>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</si>
  <si>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</si>
  <si>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</si>
  <si>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</si>
  <si>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</si>
  <si>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</si>
  <si>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</si>
  <si>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</si>
  <si>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</si>
  <si>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</si>
  <si>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</si>
  <si>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</si>
  <si>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</si>
  <si>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</si>
  <si>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</si>
  <si>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</si>
  <si>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</si>
  <si>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</si>
  <si>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</si>
  <si>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</si>
  <si>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</si>
  <si>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</si>
  <si>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</si>
  <si>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</si>
  <si>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</si>
  <si>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</si>
  <si>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</si>
  <si>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</si>
  <si>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</si>
  <si>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</si>
  <si>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</si>
  <si>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</si>
  <si>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</si>
  <si>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</si>
  <si>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</si>
  <si>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</si>
  <si>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</si>
  <si>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</si>
  <si>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</si>
  <si>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</si>
  <si>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</si>
  <si>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</si>
  <si>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</si>
  <si>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</si>
  <si>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</si>
  <si>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</si>
  <si>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</si>
  <si>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</si>
  <si>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</si>
  <si>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</si>
  <si>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</si>
  <si>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</si>
  <si>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</si>
  <si>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</si>
  <si>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</si>
  <si>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</si>
  <si>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</si>
  <si>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</si>
  <si>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</si>
  <si>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</si>
  <si>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</si>
  <si>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</si>
  <si>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</si>
  <si>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</si>
  <si>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</si>
  <si>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</si>
  <si>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</si>
  <si>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</si>
  <si>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</si>
  <si>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</si>
  <si>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</si>
  <si>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</si>
  <si>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</si>
  <si>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</si>
  <si>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</si>
  <si>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</si>
  <si>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</si>
  <si>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</si>
  <si>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</si>
  <si>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</si>
  <si>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</si>
  <si>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</si>
  <si>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</si>
  <si>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</si>
  <si>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</si>
  <si>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</si>
  <si>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</si>
  <si>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</si>
  <si>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</si>
  <si>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</si>
  <si>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</si>
  <si>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</si>
  <si>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</si>
  <si>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</si>
  <si>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</si>
  <si>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</si>
  <si>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</si>
  <si>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</si>
  <si>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</si>
  <si>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</si>
  <si>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</si>
  <si>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</si>
  <si>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</si>
  <si>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</si>
  <si>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</si>
  <si>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</si>
  <si>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</si>
  <si>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</si>
  <si>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</si>
  <si>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</si>
  <si>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</si>
  <si>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</si>
  <si>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</si>
  <si>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</si>
  <si>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</si>
  <si>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</si>
  <si>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</si>
  <si>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</si>
  <si>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</si>
  <si>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</si>
  <si>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</si>
  <si>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</si>
  <si>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</si>
  <si>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</si>
  <si>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</si>
  <si>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</si>
  <si>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</si>
  <si>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</si>
  <si>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</si>
  <si>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</si>
  <si>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</si>
  <si>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</si>
  <si>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</si>
  <si>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</si>
  <si>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</si>
  <si>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</si>
  <si>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</si>
  <si>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</si>
  <si>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</si>
  <si>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</si>
  <si>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</si>
  <si>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</si>
  <si>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</si>
  <si>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</si>
  <si>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</si>
  <si>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</si>
  <si>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</si>
  <si>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</si>
  <si>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</si>
  <si>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</si>
  <si>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</si>
  <si>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</si>
  <si>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</si>
  <si>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</si>
  <si>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</si>
  <si>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</si>
  <si>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</si>
  <si>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</si>
  <si>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</si>
  <si>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</si>
  <si>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</si>
  <si>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</si>
  <si>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</si>
  <si>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</si>
  <si>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</si>
  <si>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</si>
  <si>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</si>
  <si>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</si>
  <si>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</si>
  <si>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</si>
  <si>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</si>
  <si>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</si>
  <si>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</si>
  <si>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</si>
  <si>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</si>
  <si>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</si>
  <si>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</si>
  <si>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</si>
  <si>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</si>
  <si>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</si>
  <si>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</si>
  <si>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</si>
  <si>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</si>
  <si>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</si>
  <si>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</si>
  <si>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</si>
  <si>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</si>
  <si>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</si>
  <si>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</si>
  <si>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</si>
  <si>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</si>
  <si>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</si>
  <si>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</si>
  <si>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</si>
  <si>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</si>
  <si>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</si>
  <si>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</si>
  <si>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</si>
  <si>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</si>
  <si>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</si>
  <si>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</si>
  <si>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</si>
  <si>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</si>
  <si>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</si>
  <si>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</si>
  <si>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</si>
  <si>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</si>
  <si>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</si>
  <si>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</si>
  <si>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</si>
  <si>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</si>
  <si>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</si>
  <si>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</si>
  <si>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</si>
  <si>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</si>
  <si>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</si>
  <si>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</si>
  <si>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</si>
  <si>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</si>
  <si>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</si>
  <si>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</si>
  <si>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</si>
  <si>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</si>
  <si>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</si>
  <si>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</si>
  <si>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</si>
  <si>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</si>
  <si>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</si>
  <si>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</si>
  <si>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</si>
  <si>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</si>
  <si>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</si>
  <si>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</si>
  <si>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</si>
  <si>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</si>
  <si>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</si>
  <si>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</si>
  <si>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</si>
  <si>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</si>
  <si>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</si>
  <si>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</si>
  <si>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</si>
  <si>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</si>
  <si>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</si>
  <si>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</si>
  <si>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</si>
  <si>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</si>
  <si>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</si>
  <si>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</si>
  <si>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</si>
  <si>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</si>
  <si>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</si>
  <si>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</si>
  <si>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</si>
  <si>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</si>
  <si>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</si>
  <si>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</si>
  <si>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</si>
  <si>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</si>
  <si>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</si>
  <si>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</si>
  <si>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</si>
  <si>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</si>
  <si>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</si>
  <si>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</si>
  <si>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</si>
  <si>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</si>
  <si>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</si>
  <si>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</si>
  <si>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</si>
  <si>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</si>
  <si>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</si>
  <si>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</si>
  <si>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</si>
  <si>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</si>
  <si>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</si>
  <si>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</si>
  <si>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</si>
  <si>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</si>
  <si>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</si>
  <si>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</si>
  <si>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</si>
  <si>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</si>
  <si>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</si>
  <si>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</si>
  <si>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</si>
  <si>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</si>
  <si>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</si>
  <si>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</si>
  <si>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</si>
  <si>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</si>
  <si>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</si>
  <si>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</si>
  <si>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</si>
  <si>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</si>
  <si>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</si>
  <si>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</si>
  <si>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</si>
  <si>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</si>
  <si>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</si>
  <si>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</si>
  <si>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</si>
  <si>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</si>
  <si>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</si>
  <si>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</si>
  <si>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</si>
  <si>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</si>
  <si>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</si>
  <si>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</si>
  <si>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</si>
  <si>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</si>
  <si>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</si>
  <si>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</si>
  <si>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</si>
  <si>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</si>
  <si>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</si>
  <si>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</si>
  <si>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</si>
  <si>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</si>
  <si>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</si>
  <si>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</si>
  <si>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</si>
  <si>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</si>
  <si>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</si>
  <si>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</si>
  <si>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</si>
  <si>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</si>
  <si>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</si>
  <si>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</si>
  <si>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</si>
  <si>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</si>
  <si>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</si>
  <si>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</si>
  <si>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</si>
  <si>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</si>
  <si>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</si>
  <si>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</si>
  <si>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</si>
  <si>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</si>
  <si>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</si>
  <si>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</si>
  <si>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</si>
  <si>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</si>
  <si>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</si>
  <si>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</si>
  <si>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</si>
  <si>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</si>
  <si>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</si>
  <si>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</si>
  <si>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</si>
  <si>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</si>
  <si>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</si>
  <si>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</si>
  <si>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</si>
  <si>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</si>
  <si>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</si>
  <si>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</si>
  <si>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</si>
  <si>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</si>
  <si>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</si>
  <si>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</si>
  <si>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</si>
  <si>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</si>
  <si>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</si>
  <si>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</si>
  <si>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</si>
  <si>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</si>
  <si>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</si>
  <si>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</si>
  <si>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</si>
  <si>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</si>
  <si>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</si>
  <si>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</si>
  <si>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</si>
  <si>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</si>
  <si>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</si>
  <si>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</si>
  <si>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</si>
  <si>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</si>
  <si>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</si>
  <si>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</si>
  <si>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</si>
  <si>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</si>
  <si>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</si>
  <si>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</si>
  <si>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</si>
  <si>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</si>
  <si>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</si>
  <si>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</si>
  <si>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</si>
  <si>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</si>
  <si>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</si>
  <si>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</si>
  <si>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</si>
  <si>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</si>
  <si>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</si>
  <si>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</si>
  <si>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</si>
  <si>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</si>
  <si>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</si>
  <si>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</si>
  <si>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</si>
  <si>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</si>
  <si>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</si>
  <si>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</si>
  <si>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</si>
  <si>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</si>
  <si>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</si>
  <si>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</si>
  <si>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</si>
  <si>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</si>
  <si>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</si>
  <si>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</si>
  <si>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</si>
  <si>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</si>
  <si>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</si>
  <si>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</si>
  <si>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</si>
  <si>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</si>
  <si>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</si>
  <si>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</si>
  <si>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</si>
  <si>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</si>
  <si>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</si>
  <si>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</si>
  <si>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</si>
  <si>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</si>
  <si>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</si>
  <si>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</si>
  <si>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</si>
  <si>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</si>
  <si>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</si>
  <si>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</si>
  <si>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</si>
  <si>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</si>
  <si>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</si>
  <si>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</si>
  <si>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</si>
  <si>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</si>
  <si>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</si>
  <si>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</si>
  <si>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</si>
  <si>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</si>
  <si>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</si>
  <si>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</si>
  <si>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</si>
  <si>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</si>
  <si>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</si>
  <si>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</si>
  <si>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</si>
  <si>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</si>
  <si>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</si>
  <si>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</si>
  <si>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</si>
  <si>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</si>
  <si>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</si>
  <si>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</si>
  <si>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</si>
  <si>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</si>
  <si>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</si>
  <si>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</si>
  <si>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</si>
  <si>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</si>
  <si>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</si>
  <si>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</si>
  <si>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</si>
  <si>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</si>
  <si>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</si>
  <si>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</si>
  <si>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</si>
  <si>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</si>
  <si>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</si>
  <si>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</si>
  <si>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</si>
  <si>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</si>
  <si>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</si>
  <si>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</si>
  <si>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</si>
  <si>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</si>
  <si>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</si>
  <si>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</si>
  <si>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</si>
  <si>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</si>
  <si>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</si>
  <si>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</si>
  <si>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</si>
  <si>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</si>
  <si>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</si>
  <si>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</si>
  <si>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</si>
  <si>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</si>
  <si>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</si>
  <si>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</si>
  <si>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</si>
  <si>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</si>
  <si>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</si>
  <si>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</si>
  <si>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</si>
  <si>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</si>
  <si>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</si>
  <si>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</si>
  <si>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</si>
  <si>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</si>
  <si>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</si>
  <si>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</si>
  <si>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</si>
  <si>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</si>
  <si>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</si>
  <si>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</si>
  <si>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</si>
  <si>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</si>
  <si>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</si>
  <si>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</si>
  <si>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</si>
  <si>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</si>
  <si>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</si>
  <si>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</si>
  <si>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</si>
  <si>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</si>
  <si>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</si>
  <si>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</si>
  <si>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</si>
  <si>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</si>
  <si>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</si>
  <si>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</si>
  <si>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</si>
  <si>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</si>
  <si>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</si>
  <si>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</si>
  <si>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</si>
  <si>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</si>
  <si>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</si>
  <si>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</si>
  <si>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</si>
  <si>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</si>
  <si>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</si>
  <si>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</si>
  <si>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</si>
  <si>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</si>
  <si>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</si>
  <si>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</si>
  <si>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</si>
  <si>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</si>
  <si>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</si>
  <si>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</si>
  <si>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</si>
  <si>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</si>
  <si>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</si>
  <si>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</si>
  <si>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</si>
  <si>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</si>
  <si>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</si>
  <si>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</si>
  <si>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</si>
  <si>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</si>
  <si>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</si>
  <si>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</si>
  <si>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</si>
  <si>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</si>
  <si>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</si>
  <si>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</si>
  <si>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</si>
  <si>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</si>
  <si>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</si>
  <si>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</si>
  <si>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</si>
  <si>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</si>
  <si>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</si>
  <si>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</si>
  <si>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</si>
  <si>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</si>
  <si>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</si>
  <si>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</si>
  <si>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</si>
  <si>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</si>
  <si>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</si>
  <si>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</si>
  <si>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</si>
  <si>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</si>
  <si>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</si>
  <si>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</si>
  <si>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</si>
  <si>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</si>
  <si>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</si>
  <si>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</si>
  <si>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</si>
  <si>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</si>
  <si>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</si>
  <si>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</si>
  <si>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</si>
  <si>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</si>
  <si>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</si>
  <si>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</si>
  <si>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</si>
  <si>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</si>
  <si>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</si>
  <si>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</si>
  <si>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</si>
  <si>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</si>
  <si>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</si>
  <si>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</si>
  <si>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</si>
  <si>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</si>
  <si>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</si>
  <si>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</si>
  <si>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</si>
  <si>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</si>
  <si>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</si>
  <si>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</si>
  <si>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</si>
  <si>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</si>
  <si>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</si>
  <si>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</si>
  <si>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</si>
  <si>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</si>
  <si>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</si>
  <si>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</si>
  <si>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</si>
  <si>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</si>
  <si>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</si>
  <si>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</si>
  <si>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</si>
  <si>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</si>
  <si>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</si>
  <si>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</si>
  <si>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</si>
  <si>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</si>
  <si>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</si>
  <si>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</si>
  <si>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</si>
  <si>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</si>
  <si>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</si>
  <si>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</si>
  <si>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</si>
  <si>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</si>
  <si>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</si>
  <si>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</si>
  <si>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</si>
  <si>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</si>
  <si>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</si>
  <si>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</si>
  <si>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</si>
  <si>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</si>
  <si>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</si>
  <si>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</si>
  <si>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</si>
  <si>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</si>
  <si>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</si>
  <si>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</si>
  <si>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</si>
  <si>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</si>
  <si>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</si>
  <si>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</si>
  <si>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</si>
  <si>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</si>
  <si>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</si>
  <si>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</si>
  <si>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</si>
  <si>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</si>
  <si>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</si>
  <si>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</si>
  <si>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</si>
  <si>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</si>
  <si>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</si>
  <si>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</si>
  <si>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</si>
  <si>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</si>
  <si>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</si>
  <si>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</si>
  <si>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</si>
  <si>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</si>
  <si>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</si>
  <si>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</si>
  <si>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</si>
  <si>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</si>
  <si>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</si>
  <si>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</si>
  <si>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</si>
  <si>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</si>
  <si>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</si>
  <si>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</si>
  <si>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</si>
  <si>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</si>
  <si>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</si>
  <si>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</si>
  <si>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</si>
  <si>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</si>
  <si>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</si>
  <si>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</si>
  <si>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</si>
  <si>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</si>
  <si>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</si>
  <si>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</si>
  <si>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</si>
  <si>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</si>
  <si>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</si>
  <si>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</si>
  <si>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</si>
  <si>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</si>
  <si>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</si>
  <si>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</si>
  <si>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</si>
  <si>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</si>
  <si>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</si>
  <si>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</si>
  <si>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</si>
  <si>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</si>
  <si>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</si>
  <si>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</si>
  <si>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</si>
  <si>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</si>
  <si>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</si>
  <si>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</si>
  <si>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</si>
  <si>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</si>
  <si>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</si>
  <si>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</si>
  <si>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</si>
  <si>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</si>
  <si>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</si>
  <si>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</si>
  <si>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</si>
  <si>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</si>
  <si>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</si>
  <si>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</si>
  <si>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</si>
  <si>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</si>
  <si>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</si>
  <si>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</si>
  <si>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</si>
  <si>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</si>
  <si>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</si>
  <si>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</si>
  <si>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</si>
  <si>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</si>
  <si>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</si>
  <si>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</si>
  <si>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</si>
  <si>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</si>
  <si>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</si>
  <si>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</si>
  <si>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</si>
  <si>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</si>
  <si>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</si>
  <si>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</si>
  <si>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</si>
  <si>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</si>
  <si>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</si>
  <si>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</si>
  <si>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</si>
  <si>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</si>
  <si>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</si>
  <si>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</si>
  <si>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</si>
  <si>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</si>
  <si>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</si>
  <si>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</si>
  <si>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</si>
  <si>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</si>
  <si>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</si>
  <si>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</si>
  <si>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</si>
  <si>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</si>
  <si>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</si>
  <si>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</si>
  <si>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</si>
  <si>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</si>
  <si>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</si>
  <si>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</si>
  <si>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</si>
  <si>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</si>
  <si>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</si>
  <si>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</si>
  <si>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</si>
  <si>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</si>
  <si>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</si>
  <si>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</si>
  <si>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</si>
  <si>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</si>
  <si>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</si>
  <si>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</si>
  <si>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</si>
  <si>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</si>
  <si>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</si>
  <si>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</si>
  <si>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</si>
  <si>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</si>
  <si>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</si>
  <si>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</si>
  <si>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</si>
  <si>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</si>
  <si>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</si>
  <si>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</si>
  <si>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</si>
  <si>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</si>
  <si>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</si>
  <si>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</si>
  <si>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</si>
  <si>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</si>
  <si>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</si>
  <si>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</si>
  <si>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</si>
  <si>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</si>
  <si>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</si>
  <si>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</si>
  <si>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</si>
  <si>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</si>
  <si>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</si>
  <si>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</si>
  <si>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</si>
  <si>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</si>
  <si>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</si>
  <si>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</si>
  <si>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</si>
  <si>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</si>
  <si>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</si>
  <si>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</si>
  <si>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</si>
  <si>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</si>
  <si>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</si>
  <si>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</si>
  <si>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</si>
  <si>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</si>
  <si>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</si>
  <si>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</si>
  <si>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</si>
  <si>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</si>
  <si>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</si>
  <si>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</si>
  <si>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</si>
  <si>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</si>
  <si>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</si>
  <si>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</si>
  <si>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</si>
  <si>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</si>
  <si>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</si>
  <si>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</si>
  <si>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</si>
  <si>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</si>
  <si>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</si>
  <si>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</si>
  <si>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</si>
  <si>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</si>
  <si>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</si>
  <si>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</si>
  <si>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</si>
  <si>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</si>
  <si>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</si>
  <si>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</si>
  <si>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</si>
  <si>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</si>
  <si>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</si>
  <si>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</si>
  <si>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</si>
  <si>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</si>
  <si>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</si>
  <si>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</si>
  <si>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</si>
  <si>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</si>
  <si>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</si>
  <si>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</si>
  <si>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</si>
  <si>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</si>
  <si>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</si>
  <si>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</si>
  <si>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</si>
  <si>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</si>
  <si>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</si>
  <si>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</si>
  <si>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</si>
  <si>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</si>
  <si>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</si>
  <si>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</si>
  <si>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</si>
  <si>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</si>
  <si>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</si>
  <si>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</si>
  <si>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</si>
  <si>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</si>
  <si>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</si>
  <si>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</si>
  <si>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</si>
  <si>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</si>
  <si>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</si>
  <si>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</si>
  <si>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</si>
  <si>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</si>
  <si>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</si>
  <si>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</si>
  <si>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</si>
  <si>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</si>
  <si>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</si>
  <si>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</si>
  <si>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</si>
  <si>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</si>
  <si>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</si>
  <si>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</si>
  <si>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</si>
  <si>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</si>
  <si>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</si>
  <si>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</si>
  <si>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</si>
  <si>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</si>
  <si>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</si>
  <si>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</si>
  <si>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</si>
  <si>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</si>
  <si>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</si>
  <si>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</si>
  <si>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</si>
  <si>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</si>
  <si>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</si>
  <si>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</si>
  <si>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</si>
  <si>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</si>
  <si>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</si>
  <si>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</si>
  <si>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</si>
  <si>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</si>
  <si>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</si>
  <si>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</si>
  <si>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</si>
  <si>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</si>
  <si>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</si>
  <si>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</si>
  <si>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</si>
  <si>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</si>
  <si>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</si>
  <si>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</si>
  <si>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</si>
  <si>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</si>
  <si>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</si>
  <si>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</si>
  <si>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</si>
  <si>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</si>
  <si>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</si>
  <si>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</si>
  <si>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</si>
  <si>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</si>
  <si>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</si>
  <si>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</si>
  <si>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</si>
  <si>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</si>
  <si>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</si>
  <si>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</si>
  <si>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</si>
  <si>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</si>
  <si>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</si>
  <si>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</si>
  <si>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</si>
  <si>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</si>
  <si>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</si>
  <si>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</si>
  <si>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</si>
  <si>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</si>
  <si>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</si>
  <si>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</si>
  <si>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</si>
  <si>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</si>
  <si>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</si>
  <si>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</si>
  <si>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</si>
  <si>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</si>
  <si>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</si>
  <si>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</si>
  <si>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</si>
  <si>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</si>
  <si>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</si>
  <si>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</si>
  <si>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</si>
  <si>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</si>
  <si>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</si>
  <si>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</si>
  <si>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</si>
  <si>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</si>
  <si>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</si>
  <si>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</si>
  <si>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</si>
  <si>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</si>
  <si>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</si>
  <si>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</si>
  <si>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</si>
  <si>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</si>
  <si>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</si>
  <si>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</si>
  <si>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</si>
  <si>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</si>
  <si>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</si>
  <si>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</si>
  <si>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</si>
  <si>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</si>
  <si>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</si>
  <si>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</si>
  <si>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</si>
  <si>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</si>
  <si>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</si>
  <si>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</si>
  <si>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</si>
  <si>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</si>
  <si>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</si>
  <si>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</si>
  <si>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</si>
  <si>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</si>
  <si>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</si>
  <si>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</si>
  <si>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</si>
  <si>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</si>
  <si>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</si>
  <si>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</si>
  <si>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</si>
  <si>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</si>
  <si>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</si>
  <si>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</si>
  <si>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</si>
  <si>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</si>
  <si>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</si>
  <si>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</si>
  <si>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</si>
  <si>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</si>
  <si>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</si>
  <si>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</si>
  <si>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</si>
  <si>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</si>
  <si>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</si>
  <si>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</si>
  <si>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</si>
  <si>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</si>
  <si>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</si>
  <si>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</si>
  <si>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</si>
  <si>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</si>
  <si>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</si>
  <si>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</si>
  <si>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</si>
  <si>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</si>
  <si>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</si>
  <si>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</si>
  <si>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</si>
  <si>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</si>
  <si>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</si>
  <si>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</si>
  <si>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</si>
  <si>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</si>
  <si>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</si>
  <si>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</si>
  <si>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</si>
  <si>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</si>
  <si>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</si>
  <si>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</si>
  <si>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</si>
  <si>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</si>
  <si>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</si>
  <si>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</si>
  <si>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</si>
  <si>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</si>
  <si>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</si>
  <si>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</si>
  <si>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</si>
  <si>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</si>
  <si>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</si>
  <si>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</si>
  <si>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</si>
  <si>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</si>
  <si>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</si>
  <si>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</si>
  <si>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</si>
  <si>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</si>
  <si>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</si>
  <si>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</si>
  <si>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</si>
  <si>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</si>
  <si>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</si>
  <si>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</si>
  <si>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</si>
  <si>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</si>
  <si>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</si>
  <si>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</si>
  <si>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</si>
  <si>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</si>
  <si>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</si>
  <si>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</si>
  <si>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</si>
  <si>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</si>
  <si>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</si>
  <si>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</si>
  <si>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</si>
  <si>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</si>
  <si>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</si>
  <si>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</si>
  <si>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</si>
  <si>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</si>
  <si>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</si>
  <si>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</si>
  <si>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</si>
  <si>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</si>
  <si>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</si>
  <si>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</si>
  <si>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</si>
  <si>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</si>
  <si>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</si>
  <si>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</si>
  <si>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</si>
  <si>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</si>
  <si>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</si>
  <si>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</si>
  <si>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</si>
  <si>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</si>
  <si>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</si>
  <si>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</si>
  <si>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</si>
  <si>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</si>
  <si>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</si>
  <si>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</si>
  <si>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</si>
  <si>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</si>
  <si>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</si>
  <si>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</si>
  <si>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</si>
  <si>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</si>
  <si>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</si>
  <si>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</si>
  <si>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</si>
  <si>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</si>
  <si>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</si>
  <si>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</si>
  <si>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</si>
  <si>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</si>
  <si>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</si>
  <si>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</si>
  <si>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</si>
  <si>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</si>
  <si>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</si>
  <si>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</si>
  <si>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</si>
  <si>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</si>
  <si>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</si>
  <si>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</si>
  <si>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</si>
  <si>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</si>
  <si>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</si>
  <si>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</si>
  <si>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</si>
  <si>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</si>
  <si>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</si>
  <si>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</si>
  <si>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</si>
  <si>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</si>
  <si>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</si>
  <si>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</si>
  <si>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</si>
  <si>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</si>
  <si>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</si>
  <si>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</si>
  <si>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</si>
  <si>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</si>
  <si>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</si>
  <si>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</si>
  <si>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</si>
  <si>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</si>
  <si>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</si>
  <si>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</si>
  <si>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</si>
  <si>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</si>
  <si>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</si>
  <si>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</si>
  <si>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</si>
  <si>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</si>
  <si>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</si>
  <si>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</si>
  <si>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</si>
  <si>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</si>
  <si>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</si>
  <si>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</si>
  <si>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</si>
  <si>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</si>
  <si>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</si>
  <si>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</si>
  <si>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</si>
  <si>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</si>
  <si>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</si>
  <si>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</si>
  <si>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</si>
  <si>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</si>
  <si>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</si>
  <si>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</si>
  <si>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</si>
  <si>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</si>
  <si>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</si>
  <si>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</si>
  <si>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</si>
  <si>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</si>
  <si>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</si>
  <si>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</si>
  <si>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</si>
  <si>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</si>
  <si>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</si>
  <si>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</si>
  <si>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</si>
  <si>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</si>
  <si>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</si>
  <si>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</si>
  <si>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</si>
  <si>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</si>
  <si>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</si>
  <si>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</si>
  <si>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</si>
  <si>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</si>
  <si>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</si>
  <si>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</si>
  <si>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</si>
  <si>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</si>
  <si>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</si>
  <si>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</si>
  <si>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</si>
  <si>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</si>
  <si>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</si>
  <si>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</si>
  <si>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</si>
  <si>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</si>
  <si>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</si>
  <si>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</si>
  <si>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</si>
  <si>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</si>
  <si>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</si>
  <si>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</si>
  <si>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</si>
  <si>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</si>
  <si>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</si>
  <si>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</si>
  <si>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</si>
  <si>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</si>
  <si>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</si>
  <si>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</si>
  <si>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</si>
  <si>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</si>
  <si>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</si>
  <si>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</si>
  <si>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</si>
  <si>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</si>
  <si>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</si>
  <si>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</si>
  <si>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</si>
  <si>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</si>
  <si>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</si>
  <si>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</si>
  <si>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</si>
  <si>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</si>
  <si>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</si>
  <si>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</si>
  <si>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</si>
  <si>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</si>
  <si>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</si>
  <si>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</si>
  <si>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</si>
  <si>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</si>
  <si>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</si>
  <si>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</si>
  <si>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</si>
  <si>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</si>
  <si>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</si>
  <si>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</si>
  <si>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</si>
  <si>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</si>
  <si>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</si>
  <si>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</si>
  <si>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</si>
  <si>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</si>
  <si>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</si>
  <si>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</si>
  <si>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</si>
  <si>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</si>
  <si>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</si>
  <si>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</si>
  <si>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</si>
  <si>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</si>
  <si>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</si>
  <si>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</si>
  <si>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</si>
  <si>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</si>
  <si>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</si>
  <si>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</si>
  <si>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</si>
  <si>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</si>
  <si>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</si>
  <si>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</si>
  <si>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</si>
  <si>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</si>
  <si>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</si>
  <si>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</si>
  <si>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</si>
  <si>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</si>
  <si>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</si>
  <si>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</si>
  <si>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</si>
  <si>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</si>
  <si>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</si>
  <si>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</si>
  <si>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</si>
  <si>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</si>
  <si>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</si>
  <si>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</si>
  <si>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</si>
  <si>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</si>
  <si>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</si>
  <si>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</si>
  <si>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</si>
  <si>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</si>
  <si>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</si>
  <si>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</si>
  <si>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</si>
  <si>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</si>
  <si>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</si>
  <si>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</si>
  <si>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</si>
  <si>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</si>
  <si>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</si>
  <si>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</si>
  <si>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</si>
  <si>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</si>
  <si>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</si>
  <si>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</si>
  <si>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</si>
  <si>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</si>
  <si>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</si>
  <si>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</si>
  <si>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</si>
  <si>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</si>
  <si>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</si>
  <si>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</si>
  <si>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</si>
  <si>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</si>
  <si>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</si>
  <si>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</si>
  <si>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</si>
  <si>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</si>
  <si>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</si>
  <si>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</si>
  <si>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</si>
  <si>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</si>
  <si>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</si>
  <si>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</si>
  <si>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</si>
  <si>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</si>
  <si>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</si>
  <si>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</si>
  <si>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</si>
  <si>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</si>
  <si>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</si>
  <si>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</si>
  <si>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</si>
  <si>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</si>
  <si>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</si>
  <si>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</si>
  <si>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</si>
  <si>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</si>
  <si>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</si>
  <si>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</si>
  <si>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</si>
  <si>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</si>
  <si>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</si>
  <si>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</si>
  <si>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</si>
  <si>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</si>
  <si>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</si>
  <si>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</si>
  <si>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</si>
  <si>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</si>
  <si>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</si>
  <si>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</si>
  <si>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</si>
  <si>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</si>
  <si>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</si>
  <si>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</si>
  <si>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</si>
  <si>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</si>
  <si>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</si>
  <si>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</si>
  <si>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</si>
  <si>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</si>
  <si>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</si>
  <si>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</si>
  <si>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</si>
  <si>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</si>
  <si>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</si>
  <si>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</si>
  <si>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</si>
  <si>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</si>
  <si>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</si>
  <si>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</si>
  <si>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</si>
  <si>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</si>
  <si>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</si>
  <si>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</si>
  <si>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</si>
  <si>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</si>
  <si>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</si>
  <si>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</si>
  <si>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</si>
  <si>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</si>
  <si>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</si>
  <si>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</si>
  <si>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</si>
  <si>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</si>
  <si>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</si>
  <si>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</si>
  <si>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</si>
  <si>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</si>
  <si>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</si>
  <si>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</si>
  <si>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</si>
  <si>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</si>
  <si>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</si>
  <si>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</si>
  <si>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</si>
  <si>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</si>
  <si>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</si>
  <si>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</si>
  <si>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</si>
  <si>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</si>
  <si>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</si>
  <si>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</si>
  <si>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</si>
  <si>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</si>
  <si>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</si>
  <si>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</si>
  <si>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</si>
  <si>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</si>
  <si>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</si>
  <si>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</si>
  <si>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</si>
  <si>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</si>
  <si>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</si>
  <si>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</si>
  <si>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</si>
  <si>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</si>
  <si>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</si>
  <si>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</si>
  <si>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</si>
  <si>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</si>
  <si>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</si>
  <si>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</si>
  <si>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</si>
  <si>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</si>
  <si>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</si>
  <si>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</si>
  <si>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</si>
  <si>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</si>
  <si>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</si>
  <si>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</si>
  <si>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</si>
  <si>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</si>
  <si>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</si>
  <si>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</si>
  <si>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</si>
  <si>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</si>
  <si>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</si>
  <si>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</si>
  <si>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</si>
  <si>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</si>
  <si>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</si>
  <si>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</si>
  <si>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</si>
  <si>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</si>
  <si>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</si>
  <si>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</si>
  <si>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</si>
  <si>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</si>
  <si>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</si>
  <si>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</si>
  <si>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</si>
  <si>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</si>
  <si>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</si>
  <si>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</si>
  <si>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</si>
  <si>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</si>
  <si>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</si>
  <si>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</si>
  <si>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</si>
  <si>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</si>
  <si>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</si>
  <si>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</si>
  <si>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</si>
  <si>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</si>
  <si>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</si>
  <si>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</si>
  <si>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</si>
  <si>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</si>
  <si>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</si>
  <si>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</si>
  <si>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</si>
  <si>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</si>
  <si>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</si>
  <si>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</si>
  <si>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</si>
  <si>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</si>
  <si>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</si>
  <si>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</si>
  <si>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</si>
  <si>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</si>
  <si>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</si>
  <si>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</si>
  <si>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</si>
  <si>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</si>
  <si>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</si>
  <si>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</si>
  <si>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</si>
  <si>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</si>
  <si>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</si>
  <si>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</si>
  <si>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</si>
  <si>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</si>
  <si>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</si>
  <si>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</si>
  <si>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</si>
  <si>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</si>
  <si>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</si>
  <si>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</si>
  <si>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</si>
  <si>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</si>
  <si>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</si>
  <si>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</si>
  <si>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</si>
  <si>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</si>
  <si>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</si>
  <si>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</si>
  <si>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</si>
  <si>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</si>
  <si>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</si>
  <si>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</si>
  <si>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</si>
  <si>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</si>
  <si>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</si>
  <si>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</si>
  <si>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</si>
  <si>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</si>
  <si>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</si>
  <si>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</si>
  <si>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</si>
  <si>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</si>
  <si>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</si>
  <si>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</si>
  <si>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</si>
  <si>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</si>
  <si>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</si>
  <si>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</si>
  <si>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</si>
  <si>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</si>
  <si>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</si>
  <si>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</si>
  <si>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</si>
  <si>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</si>
  <si>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</si>
  <si>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</si>
  <si>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</si>
  <si>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</si>
  <si>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</si>
  <si>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</si>
  <si>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</si>
  <si>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</si>
  <si>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</si>
  <si>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</si>
  <si>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</si>
  <si>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</si>
  <si>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</si>
  <si>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</si>
  <si>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</si>
  <si>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</si>
  <si>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</si>
  <si>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</si>
  <si>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</si>
  <si>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</si>
  <si>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</si>
  <si>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</si>
  <si>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</si>
  <si>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</si>
  <si>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</si>
  <si>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</si>
  <si>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</si>
  <si>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</si>
  <si>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</si>
  <si>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</si>
  <si>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</si>
  <si>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</si>
  <si>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</si>
  <si>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</si>
  <si>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</si>
  <si>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</si>
  <si>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</si>
  <si>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</si>
  <si>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</si>
  <si>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</si>
  <si>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</si>
  <si>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</si>
  <si>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</si>
  <si>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</si>
  <si>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</si>
  <si>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</si>
  <si>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</si>
  <si>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</si>
  <si>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</si>
  <si>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</si>
  <si>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</si>
  <si>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</si>
  <si>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</si>
  <si>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</si>
  <si>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</si>
  <si>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</si>
  <si>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</si>
  <si>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</si>
  <si>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</si>
  <si>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</si>
  <si>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</si>
  <si>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</si>
  <si>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</si>
  <si>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</si>
  <si>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</si>
  <si>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</si>
  <si>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</si>
  <si>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</si>
  <si>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</si>
  <si>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</si>
  <si>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</si>
  <si>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</si>
  <si>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</si>
  <si>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</si>
  <si>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</si>
  <si>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</si>
  <si>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</si>
  <si>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</si>
  <si>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</si>
  <si>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</si>
  <si>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</si>
  <si>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</si>
  <si>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</si>
  <si>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</si>
  <si>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</si>
  <si>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</si>
  <si>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</si>
  <si>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</si>
  <si>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</si>
  <si>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</si>
  <si>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</si>
  <si>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</si>
  <si>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</si>
  <si>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</si>
  <si>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</si>
  <si>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</si>
  <si>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</si>
  <si>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</si>
  <si>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</si>
  <si>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</si>
  <si>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</si>
  <si>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</si>
  <si>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</si>
  <si>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</si>
  <si>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</si>
  <si>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</si>
  <si>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</si>
  <si>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</si>
  <si>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</si>
  <si>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</si>
  <si>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</si>
  <si>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</si>
  <si>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</si>
  <si>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</si>
  <si>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</si>
  <si>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</si>
  <si>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</si>
  <si>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</si>
  <si>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</si>
  <si>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</si>
  <si>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</si>
  <si>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</si>
  <si>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</si>
  <si>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</si>
  <si>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</si>
  <si>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</si>
  <si>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</si>
  <si>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</si>
  <si>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</si>
  <si>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</si>
  <si>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</si>
  <si>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</si>
  <si>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</si>
  <si>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</si>
  <si>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</si>
  <si>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</si>
  <si>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</si>
  <si>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</si>
  <si>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</si>
  <si>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</si>
  <si>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</si>
  <si>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</si>
  <si>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</si>
  <si>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</si>
  <si>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</si>
  <si>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</si>
  <si>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</si>
  <si>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</si>
  <si>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</si>
  <si>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</si>
  <si>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</si>
  <si>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</si>
  <si>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</si>
  <si>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</si>
  <si>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</si>
  <si>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</si>
  <si>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</si>
  <si>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</si>
  <si>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</si>
  <si>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</si>
  <si>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</si>
  <si>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</si>
  <si>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</si>
  <si>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</si>
  <si>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</si>
  <si>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</si>
  <si>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</si>
  <si>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</si>
  <si>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</si>
  <si>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</si>
  <si>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</si>
  <si>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</si>
  <si>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</si>
  <si>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</si>
  <si>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</si>
  <si>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</si>
  <si>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</si>
  <si>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</si>
  <si>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</si>
  <si>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</si>
  <si>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</si>
  <si>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</si>
  <si>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</si>
  <si>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</si>
  <si>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</si>
  <si>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</si>
  <si>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</si>
  <si>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</si>
  <si>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</si>
  <si>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</si>
  <si>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</si>
  <si>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</si>
  <si>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</si>
  <si>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</si>
  <si>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</si>
  <si>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</si>
  <si>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</si>
  <si>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</si>
  <si>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</si>
  <si>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</si>
  <si>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</si>
  <si>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</si>
  <si>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</si>
  <si>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</si>
  <si>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</si>
  <si>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</si>
  <si>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</si>
  <si>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</si>
  <si>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</si>
  <si>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</si>
  <si>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</si>
  <si>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</si>
  <si>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</si>
  <si>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</si>
  <si>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</si>
  <si>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</si>
  <si>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</si>
  <si>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</si>
  <si>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</si>
  <si>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</si>
  <si>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</si>
  <si>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</si>
  <si>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</si>
  <si>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</si>
  <si>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</si>
  <si>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</si>
  <si>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</si>
  <si>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</si>
  <si>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</si>
  <si>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</si>
  <si>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</si>
  <si>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</si>
  <si>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</si>
  <si>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</si>
  <si>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</si>
  <si>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</si>
  <si>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</si>
  <si>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</si>
  <si>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</si>
  <si>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</si>
  <si>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</si>
  <si>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</si>
  <si>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</si>
  <si>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</si>
  <si>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</si>
  <si>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</si>
  <si>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</si>
  <si>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</si>
  <si>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</si>
  <si>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</si>
  <si>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</si>
  <si>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</si>
  <si>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</si>
  <si>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</si>
  <si>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</si>
  <si>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</si>
  <si>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</si>
  <si>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</si>
  <si>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</si>
  <si>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</si>
  <si>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</si>
  <si>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</si>
  <si>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</si>
  <si>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</si>
  <si>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</si>
  <si>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</si>
  <si>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</si>
  <si>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</si>
  <si>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</si>
  <si>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</si>
  <si>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</si>
  <si>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</si>
  <si>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</si>
  <si>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</si>
  <si>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</si>
  <si>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</si>
  <si>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</si>
  <si>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</si>
  <si>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</si>
  <si>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</si>
  <si>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</si>
  <si>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</si>
  <si>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</si>
  <si>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</si>
  <si>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</si>
  <si>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</si>
  <si>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</si>
  <si>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</si>
  <si>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</si>
  <si>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</si>
  <si>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</si>
  <si>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</si>
  <si>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</si>
  <si>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</si>
  <si>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</si>
  <si>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</si>
  <si>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</si>
  <si>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</si>
  <si>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</si>
  <si>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</si>
  <si>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</si>
  <si>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</si>
  <si>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</si>
  <si>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</si>
  <si>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</si>
  <si>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</si>
  <si>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</si>
  <si>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</si>
  <si>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</si>
  <si>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</si>
  <si>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</si>
  <si>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</si>
  <si>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</si>
  <si>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</si>
  <si>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</si>
  <si>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</si>
  <si>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</si>
  <si>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</si>
  <si>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</si>
  <si>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</si>
  <si>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</si>
  <si>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</si>
  <si>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</si>
  <si>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</si>
  <si>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</si>
  <si>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</si>
  <si>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</si>
  <si>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</si>
  <si>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</si>
  <si>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</si>
  <si>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</si>
  <si>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</si>
  <si>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</si>
  <si>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</si>
  <si>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</si>
  <si>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</si>
  <si>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</si>
  <si>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</si>
  <si>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</si>
  <si>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</si>
  <si>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</si>
  <si>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</si>
  <si>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</si>
  <si>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</si>
  <si>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</si>
  <si>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</si>
  <si>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</si>
  <si>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</si>
  <si>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</si>
  <si>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</si>
  <si>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</si>
  <si>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</si>
  <si>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</si>
  <si>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</si>
  <si>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</si>
  <si>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</si>
  <si>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</si>
  <si>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</si>
  <si>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</si>
  <si>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</si>
  <si>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</si>
  <si>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</si>
  <si>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</si>
  <si>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</si>
  <si>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</si>
  <si>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</si>
  <si>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</si>
  <si>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</si>
  <si>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</si>
  <si>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</si>
  <si>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</si>
  <si>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</si>
  <si>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</si>
  <si>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</si>
  <si>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</si>
  <si>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</si>
  <si>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</si>
  <si>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</si>
  <si>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</si>
  <si>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</si>
  <si>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</si>
  <si>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</si>
  <si>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</si>
  <si>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</si>
  <si>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</si>
  <si>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</si>
  <si>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</si>
  <si>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</si>
  <si>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</si>
  <si>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</si>
  <si>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</si>
  <si>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</si>
  <si>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</si>
  <si>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</si>
  <si>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</si>
  <si>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</si>
  <si>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</si>
  <si>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</si>
  <si>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</si>
  <si>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</si>
  <si>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</si>
  <si>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</si>
  <si>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</si>
  <si>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</si>
  <si>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</si>
  <si>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</si>
  <si>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</si>
  <si>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</si>
  <si>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</si>
  <si>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</si>
  <si>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</si>
  <si>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</si>
  <si>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</si>
  <si>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</si>
  <si>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</si>
  <si>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</si>
  <si>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</si>
  <si>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</si>
  <si>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</si>
  <si>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</si>
  <si>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</si>
  <si>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</si>
  <si>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</si>
  <si>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</si>
  <si>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</si>
  <si>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</si>
  <si>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</si>
  <si>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</si>
  <si>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</si>
  <si>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</si>
  <si>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</si>
  <si>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</si>
  <si>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</si>
  <si>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</si>
  <si>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</si>
  <si>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</si>
  <si>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</si>
  <si>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</si>
  <si>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</si>
  <si>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</si>
  <si>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</si>
  <si>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</si>
  <si>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</si>
  <si>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</si>
  <si>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</si>
  <si>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</si>
  <si>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</si>
  <si>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</si>
  <si>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</si>
  <si>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</si>
  <si>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</si>
  <si>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</si>
  <si>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</si>
  <si>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</si>
  <si>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</si>
  <si>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</si>
  <si>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</si>
  <si>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</si>
  <si>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</si>
  <si>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</si>
  <si>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</si>
  <si>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</si>
  <si>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</si>
  <si>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</si>
  <si>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</si>
  <si>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</si>
  <si>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</si>
  <si>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</si>
  <si>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</si>
  <si>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</si>
  <si>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</si>
  <si>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</si>
  <si>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</si>
  <si>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</si>
  <si>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</si>
  <si>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</si>
  <si>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</si>
  <si>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</si>
  <si>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</si>
  <si>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</si>
  <si>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</si>
  <si>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</si>
  <si>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</si>
  <si>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</si>
  <si>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</si>
  <si>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</si>
  <si>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</si>
  <si>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</si>
  <si>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</si>
  <si>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</si>
  <si>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</si>
  <si>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</si>
  <si>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</si>
  <si>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</si>
  <si>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</si>
  <si>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</si>
  <si>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</si>
  <si>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</si>
  <si>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</si>
  <si>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</si>
  <si>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</si>
  <si>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</si>
  <si>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</si>
  <si>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</si>
  <si>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</si>
  <si>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</si>
  <si>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</si>
  <si>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</si>
  <si>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</si>
  <si>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</si>
  <si>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</si>
  <si>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</si>
  <si>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</si>
  <si>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</si>
  <si>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</si>
  <si>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</si>
  <si>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</si>
  <si>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</si>
  <si>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</si>
  <si>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</si>
  <si>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</si>
  <si>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</si>
  <si>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</si>
  <si>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</si>
  <si>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</si>
  <si>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</si>
  <si>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</si>
  <si>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</si>
  <si>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</si>
  <si>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</si>
  <si>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</si>
  <si>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</si>
  <si>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</si>
  <si>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</si>
  <si>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</si>
  <si>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</si>
  <si>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</si>
  <si>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</si>
  <si>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</si>
  <si>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</si>
  <si>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</si>
  <si>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</si>
  <si>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</si>
  <si>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</si>
  <si>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</si>
  <si>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</si>
  <si>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</si>
  <si>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</si>
  <si>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</si>
  <si>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</si>
  <si>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</si>
  <si>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</si>
  <si>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</si>
  <si>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</si>
  <si>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</si>
  <si>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</si>
  <si>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</si>
  <si>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</si>
  <si>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</si>
  <si>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</si>
  <si>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</si>
  <si>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</si>
  <si>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</si>
  <si>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</si>
  <si>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</si>
  <si>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</si>
  <si>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</si>
  <si>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</si>
  <si>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</si>
  <si>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</si>
  <si>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</si>
  <si>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</si>
  <si>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</si>
  <si>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</si>
  <si>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</si>
  <si>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</si>
  <si>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</si>
  <si>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</si>
  <si>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</si>
  <si>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</si>
  <si>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</si>
  <si>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</si>
  <si>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</si>
  <si>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</si>
  <si>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</si>
  <si>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</si>
  <si>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</si>
  <si>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</si>
  <si>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</si>
  <si>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</si>
  <si>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</si>
  <si>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</si>
  <si>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</si>
  <si>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</si>
  <si>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</si>
  <si>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</si>
  <si>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</si>
  <si>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</si>
  <si>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</si>
  <si>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</si>
  <si>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</si>
  <si>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</si>
  <si>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</si>
  <si>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</si>
  <si>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</si>
  <si>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</si>
  <si>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</si>
  <si>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</si>
  <si>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</si>
  <si>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</si>
  <si>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</si>
  <si>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</si>
  <si>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</si>
  <si>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</si>
  <si>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</si>
  <si>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</si>
  <si>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</si>
  <si>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</si>
  <si>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</si>
  <si>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</si>
  <si>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</si>
  <si>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</si>
  <si>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</si>
  <si>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</si>
  <si>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</si>
  <si>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</si>
  <si>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</si>
  <si>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</si>
  <si>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</si>
  <si>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</si>
  <si>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</si>
  <si>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</si>
  <si>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</si>
  <si>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</si>
  <si>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</si>
  <si>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</si>
  <si>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</si>
  <si>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</si>
  <si>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</si>
  <si>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</si>
  <si>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</si>
  <si>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</si>
  <si>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</si>
  <si>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</si>
  <si>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</si>
  <si>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</si>
  <si>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</si>
  <si>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</si>
  <si>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</si>
  <si>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</si>
  <si>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</si>
  <si>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</si>
  <si>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</si>
  <si>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</si>
  <si>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</si>
  <si>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</si>
  <si>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</si>
  <si>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</si>
  <si>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</si>
  <si>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</si>
  <si>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</si>
  <si>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</si>
  <si>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</si>
  <si>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</si>
  <si>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</si>
  <si>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</si>
  <si>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</si>
  <si>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</si>
  <si>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</si>
  <si>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</si>
  <si>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</si>
  <si>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</si>
  <si>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</si>
  <si>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</si>
  <si>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</si>
  <si>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</si>
  <si>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</si>
  <si>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</si>
  <si>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</si>
  <si>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</si>
  <si>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</si>
  <si>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</si>
  <si>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</si>
  <si>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</si>
  <si>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</si>
  <si>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</si>
  <si>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</si>
  <si>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</si>
  <si>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</si>
  <si>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</si>
  <si>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</si>
  <si>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</si>
  <si>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</si>
  <si>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</si>
  <si>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</si>
  <si>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</si>
  <si>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</si>
  <si>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</si>
  <si>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</si>
  <si>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</si>
  <si>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</si>
  <si>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</si>
  <si>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</si>
  <si>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</si>
  <si>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</si>
  <si>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</si>
  <si>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</si>
  <si>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</si>
  <si>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</si>
  <si>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</si>
  <si>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</si>
  <si>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</si>
  <si>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</si>
  <si>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</si>
  <si>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</si>
  <si>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</si>
  <si>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</si>
  <si>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</si>
  <si>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</si>
  <si>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</si>
  <si>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</si>
  <si>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</si>
  <si>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</si>
  <si>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</si>
  <si>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</si>
  <si>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</si>
  <si>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</si>
  <si>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</si>
  <si>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</si>
  <si>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</si>
  <si>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</si>
  <si>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</si>
  <si>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</si>
  <si>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</si>
  <si>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</si>
  <si>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</si>
  <si>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</si>
  <si>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</si>
  <si>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</si>
  <si>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</si>
  <si>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</si>
  <si>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</si>
  <si>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</si>
  <si>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</si>
  <si>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</si>
  <si>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</si>
  <si>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</si>
  <si>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</si>
  <si>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</si>
  <si>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</si>
  <si>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</si>
  <si>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</si>
  <si>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</si>
  <si>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</si>
  <si>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</si>
  <si>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</si>
  <si>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</si>
  <si>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</si>
  <si>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</si>
  <si>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</si>
  <si>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</si>
  <si>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</si>
  <si>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</si>
  <si>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</si>
  <si>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</si>
  <si>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</si>
  <si>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</si>
  <si>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</si>
  <si>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</si>
  <si>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</si>
  <si>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</si>
  <si>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</si>
  <si>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</si>
  <si>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</si>
  <si>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</si>
  <si>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</si>
  <si>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</si>
  <si>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</si>
  <si>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</si>
  <si>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</si>
  <si>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</si>
  <si>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</si>
  <si>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</si>
  <si>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</si>
  <si>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</si>
  <si>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</si>
  <si>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</si>
  <si>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</si>
  <si>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</si>
  <si>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</si>
  <si>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</si>
  <si>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</si>
  <si>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</si>
  <si>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</si>
  <si>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</si>
  <si>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</si>
  <si>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</si>
  <si>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</si>
  <si>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</si>
  <si>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</si>
  <si>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</si>
  <si>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</si>
  <si>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</si>
  <si>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</si>
  <si>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</si>
  <si>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</si>
  <si>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</si>
  <si>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</si>
  <si>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</si>
  <si>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</si>
  <si>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</si>
  <si>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</si>
  <si>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</si>
  <si>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</si>
  <si>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</si>
  <si>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</si>
  <si>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</si>
  <si>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</si>
  <si>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</si>
  <si>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</si>
  <si>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</si>
  <si>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</si>
  <si>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</si>
  <si>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</si>
  <si>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</si>
  <si>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</si>
  <si>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</si>
  <si>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</si>
  <si>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</si>
  <si>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</si>
  <si>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</si>
  <si>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</si>
  <si>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</si>
  <si>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</si>
  <si>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</si>
  <si>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</si>
  <si>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</si>
  <si>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</si>
  <si>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</si>
  <si>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</si>
  <si>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</si>
  <si>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</si>
  <si>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</si>
  <si>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</si>
  <si>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</si>
  <si>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</si>
  <si>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</si>
  <si>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</si>
  <si>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</si>
  <si>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</si>
  <si>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</si>
  <si>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</si>
  <si>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</si>
  <si>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</si>
  <si>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</si>
  <si>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</si>
  <si>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</si>
  <si>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</si>
  <si>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</si>
  <si>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</si>
  <si>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</si>
  <si>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</si>
  <si>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</si>
  <si>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</si>
  <si>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</si>
  <si>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</si>
  <si>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</si>
  <si>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</si>
  <si>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</si>
  <si>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</si>
  <si>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</si>
  <si>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</si>
  <si>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</si>
  <si>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</si>
  <si>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</si>
  <si>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</si>
  <si>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</si>
  <si>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</si>
  <si>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</si>
  <si>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</si>
  <si>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</si>
  <si>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</si>
  <si>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</si>
  <si>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</si>
  <si>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</si>
  <si>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</si>
  <si>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</si>
  <si>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</si>
  <si>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</si>
  <si>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</si>
  <si>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</si>
  <si>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</si>
  <si>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</si>
  <si>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</si>
  <si>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</si>
  <si>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</si>
  <si>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</si>
  <si>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</si>
  <si>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</si>
  <si>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</si>
  <si>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</si>
  <si>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</si>
  <si>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</si>
  <si>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</si>
  <si>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</si>
  <si>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</si>
  <si>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</si>
  <si>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</si>
  <si>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</si>
  <si>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</si>
  <si>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</si>
  <si>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</si>
  <si>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</si>
  <si>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</si>
  <si>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</si>
  <si>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</si>
  <si>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</si>
  <si>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</si>
  <si>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</si>
  <si>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</si>
  <si>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</si>
  <si>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</si>
  <si>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</si>
  <si>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</si>
  <si>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</si>
  <si>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</si>
  <si>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</si>
  <si>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</si>
  <si>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</si>
  <si>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</si>
  <si>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</si>
  <si>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</si>
  <si>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</si>
  <si>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</si>
  <si>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</si>
  <si>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</si>
  <si>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</si>
  <si>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</si>
  <si>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</si>
  <si>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</si>
  <si>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</si>
  <si>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</si>
  <si>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</si>
  <si>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</si>
  <si>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</si>
  <si>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</si>
  <si>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</si>
  <si>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</si>
  <si>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</si>
  <si>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</si>
  <si>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</si>
  <si>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</si>
  <si>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</si>
  <si>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</si>
  <si>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</si>
  <si>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</si>
  <si>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</si>
  <si>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</si>
  <si>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</si>
  <si>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</si>
  <si>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</si>
  <si>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</si>
  <si>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</si>
  <si>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</si>
  <si>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</si>
  <si>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</si>
  <si>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</si>
  <si>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</si>
  <si>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</si>
  <si>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</si>
  <si>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</si>
  <si>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</si>
  <si>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</si>
  <si>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</si>
  <si>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</si>
  <si>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</si>
  <si>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</si>
  <si>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</si>
  <si>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</si>
  <si>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</si>
  <si>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</si>
  <si>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</si>
  <si>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</si>
  <si>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</si>
  <si>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</si>
  <si>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</si>
  <si>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</si>
  <si>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</si>
  <si>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</si>
  <si>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</si>
  <si>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</si>
  <si>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</si>
  <si>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</si>
  <si>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</si>
  <si>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</si>
  <si>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</si>
  <si>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</si>
  <si>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</si>
  <si>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</si>
  <si>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</si>
  <si>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</si>
  <si>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</si>
  <si>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</si>
  <si>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</si>
  <si>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</si>
  <si>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</si>
  <si>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</si>
  <si>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</si>
  <si>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</si>
  <si>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</si>
  <si>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</si>
  <si>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</si>
  <si>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</si>
  <si>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</si>
  <si>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</si>
  <si>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</si>
  <si>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</si>
  <si>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</si>
  <si>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</si>
  <si>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</si>
  <si>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</si>
  <si>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</si>
  <si>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</si>
  <si>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</si>
  <si>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</si>
  <si>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</si>
  <si>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</si>
  <si>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</si>
  <si>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</si>
  <si>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</si>
  <si>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</si>
  <si>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</si>
  <si>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</si>
  <si>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</si>
  <si>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</si>
  <si>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</si>
  <si>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</si>
  <si>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</si>
  <si>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</si>
  <si>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</si>
  <si>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</si>
  <si>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</si>
  <si>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</si>
  <si>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</si>
  <si>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</si>
  <si>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</si>
  <si>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</si>
  <si>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</si>
  <si>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</si>
  <si>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</si>
  <si>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</si>
  <si>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</si>
  <si>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</si>
  <si>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</si>
  <si>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</si>
  <si>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</si>
  <si>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</si>
  <si>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</si>
  <si>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</si>
  <si>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</si>
  <si>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</si>
  <si>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</si>
  <si>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</si>
  <si>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</si>
  <si>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</si>
  <si>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</si>
  <si>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</si>
  <si>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</si>
  <si>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</si>
  <si>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</si>
  <si>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</si>
  <si>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</si>
  <si>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</si>
  <si>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</si>
  <si>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</si>
  <si>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</si>
  <si>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</si>
  <si>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</si>
  <si>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</si>
  <si>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</si>
  <si>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</si>
  <si>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</si>
  <si>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</si>
  <si>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</si>
  <si>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</si>
  <si>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</si>
  <si>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</si>
  <si>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</si>
  <si>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</si>
  <si>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</si>
  <si>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</si>
  <si>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</si>
  <si>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</si>
  <si>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</si>
  <si>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</si>
  <si>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</si>
  <si>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</si>
  <si>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</si>
  <si>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</si>
  <si>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</si>
  <si>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</si>
  <si>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</si>
  <si>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</si>
  <si>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</si>
  <si>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</si>
  <si>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</si>
  <si>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</si>
  <si>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</si>
  <si>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</si>
  <si>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</si>
  <si>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</si>
  <si>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</si>
  <si>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</si>
  <si>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</si>
  <si>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</si>
  <si>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</si>
  <si>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</si>
  <si>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</si>
  <si>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</si>
  <si>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</si>
  <si>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</si>
  <si>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</si>
  <si>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</si>
  <si>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</si>
  <si>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</si>
  <si>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</si>
  <si>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</si>
  <si>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</si>
  <si>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</si>
  <si>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</si>
  <si>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</si>
  <si>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</si>
  <si>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</si>
  <si>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</si>
  <si>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</si>
  <si>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</si>
  <si>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</si>
  <si>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</si>
  <si>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</si>
  <si>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</si>
  <si>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</si>
  <si>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</si>
  <si>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</si>
  <si>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</si>
  <si>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</si>
  <si>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</si>
  <si>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</si>
  <si>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</si>
  <si>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</si>
  <si>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</si>
  <si>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</si>
  <si>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</si>
  <si>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</si>
  <si>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</si>
  <si>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</si>
  <si>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</si>
  <si>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</si>
  <si>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</si>
  <si>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</si>
  <si>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</si>
  <si>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</si>
  <si>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</si>
  <si>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</si>
  <si>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</si>
  <si>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</si>
  <si>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</si>
  <si>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</si>
  <si>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</si>
  <si>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</si>
  <si>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</si>
  <si>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</si>
  <si>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</si>
  <si>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</si>
  <si>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</si>
  <si>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</si>
  <si>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</si>
  <si>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</si>
  <si>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</si>
  <si>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</si>
  <si>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</si>
  <si>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</si>
  <si>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</si>
  <si>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</si>
  <si>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</si>
  <si>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</si>
  <si>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</si>
  <si>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</si>
  <si>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</si>
  <si>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</si>
  <si>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</si>
  <si>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</si>
  <si>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</si>
  <si>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</si>
  <si>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</si>
  <si>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</si>
  <si>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</si>
  <si>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</si>
  <si>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</si>
  <si>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</si>
  <si>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</si>
  <si>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</si>
  <si>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</si>
  <si>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</si>
  <si>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</si>
  <si>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</si>
  <si>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</si>
  <si>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</si>
  <si>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</si>
  <si>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</si>
  <si>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</si>
  <si>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</si>
  <si>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</si>
  <si>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</si>
  <si>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</si>
  <si>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</si>
  <si>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</si>
  <si>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</si>
  <si>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</si>
  <si>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</si>
  <si>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</si>
  <si>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</si>
  <si>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</si>
  <si>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</si>
  <si>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</si>
  <si>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</si>
  <si>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</si>
  <si>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</si>
  <si>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</si>
  <si>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</si>
  <si>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</si>
  <si>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</si>
  <si>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</si>
  <si>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</si>
  <si>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</si>
  <si>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</si>
  <si>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</si>
  <si>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</si>
  <si>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</si>
  <si>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</si>
  <si>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</si>
  <si>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</si>
  <si>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</si>
  <si>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</si>
  <si>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</si>
  <si>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</si>
  <si>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</si>
  <si>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</si>
  <si>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</si>
  <si>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</si>
  <si>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</si>
  <si>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</si>
  <si>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</si>
  <si>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</si>
  <si>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</si>
  <si>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</si>
  <si>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</si>
  <si>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</si>
  <si>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</si>
  <si>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</si>
  <si>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</si>
  <si>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</si>
  <si>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</si>
  <si>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</si>
  <si>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</si>
  <si>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</si>
  <si>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</si>
  <si>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</si>
  <si>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</si>
  <si>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</si>
  <si>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</si>
  <si>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</si>
  <si>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</si>
  <si>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</si>
  <si>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</si>
  <si>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</si>
  <si>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</si>
  <si>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</si>
  <si>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</si>
  <si>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</si>
  <si>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</si>
  <si>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</si>
  <si>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</si>
  <si>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</si>
  <si>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</si>
  <si>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</si>
  <si>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</si>
  <si>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</si>
  <si>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</si>
  <si>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</si>
  <si>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</si>
  <si>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</si>
  <si>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</si>
  <si>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</si>
  <si>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</si>
  <si>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</si>
  <si>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</si>
  <si>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</si>
  <si>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</si>
  <si>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</si>
  <si>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</si>
  <si>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</si>
  <si>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</si>
  <si>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</si>
  <si>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</si>
  <si>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</si>
  <si>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</si>
  <si>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</si>
  <si>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</si>
  <si>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</si>
  <si>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</si>
  <si>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</si>
  <si>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</si>
  <si>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</si>
  <si>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</si>
  <si>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</si>
  <si>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</si>
  <si>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</si>
  <si>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</si>
  <si>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</si>
  <si>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</si>
  <si>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</si>
  <si>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</si>
  <si>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</si>
  <si>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</si>
  <si>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</si>
  <si>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</si>
  <si>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</si>
  <si>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</si>
  <si>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</si>
  <si>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</si>
  <si>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</si>
  <si>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</si>
  <si>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</si>
  <si>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</si>
  <si>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</si>
  <si>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</si>
  <si>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</si>
  <si>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</si>
  <si>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</si>
  <si>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</si>
  <si>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</si>
  <si>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</si>
  <si>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</si>
  <si>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</si>
  <si>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</si>
  <si>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</si>
  <si>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</si>
  <si>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</si>
  <si>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</si>
  <si>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</si>
  <si>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</si>
  <si>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</si>
  <si>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</si>
  <si>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</si>
  <si>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</si>
  <si>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</si>
  <si>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</si>
  <si>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</si>
  <si>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</si>
  <si>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</si>
  <si>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</si>
  <si>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</si>
  <si>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</si>
  <si>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</si>
  <si>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</si>
  <si>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</si>
  <si>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</si>
  <si>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</si>
  <si>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</si>
  <si>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</si>
  <si>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</si>
  <si>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</si>
  <si>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</si>
  <si>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</si>
  <si>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</si>
  <si>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</si>
  <si>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</si>
  <si>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</si>
  <si>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</si>
  <si>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</si>
  <si>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</si>
  <si>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</si>
  <si>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</si>
  <si>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</si>
  <si>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</si>
  <si>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</si>
  <si>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</si>
  <si>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</si>
  <si>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</si>
  <si>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</si>
  <si>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</si>
  <si>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</si>
  <si>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</si>
  <si>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</si>
  <si>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</si>
  <si>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</si>
  <si>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</si>
  <si>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</si>
  <si>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</si>
  <si>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</si>
  <si>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</si>
  <si>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</si>
  <si>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</si>
  <si>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</si>
  <si>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</si>
  <si>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</si>
  <si>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</si>
  <si>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</si>
  <si>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</si>
  <si>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</si>
  <si>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</si>
  <si>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</si>
  <si>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</si>
  <si>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</si>
  <si>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</si>
  <si>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</si>
  <si>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</si>
  <si>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</si>
  <si>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</si>
  <si>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</si>
  <si>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</si>
  <si>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</si>
  <si>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</si>
  <si>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</si>
  <si>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</si>
  <si>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</si>
  <si>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</si>
  <si>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</si>
  <si>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</si>
  <si>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</si>
  <si>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</si>
  <si>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</si>
  <si>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</si>
  <si>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</si>
  <si>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</si>
  <si>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</si>
  <si>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</si>
  <si>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</si>
  <si>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</si>
  <si>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</si>
  <si>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</si>
  <si>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</si>
  <si>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</si>
  <si>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</si>
  <si>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</si>
  <si>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</si>
  <si>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</si>
  <si>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</si>
  <si>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</si>
  <si>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</si>
  <si>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</si>
  <si>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</si>
  <si>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</si>
  <si>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</si>
  <si>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</si>
  <si>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</si>
  <si>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</si>
  <si>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</si>
  <si>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</si>
  <si>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</si>
  <si>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</si>
  <si>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</si>
  <si>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</si>
  <si>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</si>
  <si>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</si>
  <si>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</si>
  <si>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</si>
  <si>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</si>
  <si>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</si>
  <si>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</si>
  <si>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</si>
  <si>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</si>
  <si>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</si>
  <si>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</si>
  <si>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</si>
  <si>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</si>
  <si>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</si>
  <si>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</si>
  <si>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</si>
  <si>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</si>
  <si>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</si>
  <si>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</si>
  <si>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</si>
  <si>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</si>
  <si>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</si>
  <si>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</si>
  <si>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</si>
  <si>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</si>
  <si>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</si>
  <si>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</si>
  <si>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</si>
  <si>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</si>
  <si>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</si>
  <si>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</si>
  <si>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</si>
  <si>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</si>
  <si>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</si>
  <si>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</si>
  <si>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</si>
  <si>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</si>
  <si>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</si>
  <si>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</si>
  <si>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</si>
  <si>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</si>
  <si>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</si>
  <si>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</si>
  <si>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</si>
  <si>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</si>
  <si>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</si>
  <si>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</si>
  <si>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</si>
  <si>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</si>
  <si>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</si>
  <si>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</si>
  <si>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</si>
  <si>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</si>
  <si>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</si>
  <si>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</si>
  <si>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</si>
  <si>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</si>
  <si>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</si>
  <si>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</si>
  <si>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</si>
  <si>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</si>
  <si>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</si>
  <si>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</si>
  <si>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</si>
  <si>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</si>
  <si>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</si>
  <si>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</si>
  <si>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</si>
  <si>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</si>
  <si>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</si>
  <si>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</si>
  <si>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</si>
  <si>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</si>
  <si>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</si>
  <si>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</si>
  <si>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</si>
  <si>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</si>
  <si>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</si>
  <si>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</si>
  <si>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</si>
  <si>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</si>
  <si>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</si>
  <si>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</si>
  <si>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</si>
  <si>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</si>
  <si>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</si>
  <si>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</si>
  <si>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</si>
  <si>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</si>
  <si>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</si>
  <si>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</si>
  <si>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</si>
  <si>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</si>
  <si>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</si>
  <si>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</si>
  <si>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</si>
  <si>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</si>
  <si>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</si>
  <si>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</si>
  <si>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</si>
  <si>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</si>
  <si>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</si>
  <si>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</si>
  <si>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</si>
  <si>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</si>
  <si>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</si>
  <si>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</si>
  <si>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</si>
  <si>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</si>
  <si>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</si>
  <si>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</si>
  <si>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</si>
  <si>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</si>
  <si>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</si>
  <si>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</si>
  <si>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</si>
  <si>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</si>
  <si>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</si>
  <si>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</si>
  <si>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</si>
  <si>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</si>
  <si>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</si>
  <si>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</si>
  <si>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</si>
  <si>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</si>
  <si>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</si>
  <si>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</si>
  <si>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</si>
  <si>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</si>
  <si>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</si>
  <si>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</si>
  <si>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</si>
  <si>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</si>
  <si>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</si>
  <si>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</si>
  <si>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</si>
  <si>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</si>
  <si>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</si>
  <si>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</si>
  <si>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</si>
  <si>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</si>
  <si>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</si>
  <si>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</si>
  <si>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</si>
  <si>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</si>
  <si>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</si>
  <si>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</si>
  <si>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</si>
  <si>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</si>
  <si>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</si>
  <si>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</si>
  <si>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</si>
  <si>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</si>
  <si>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</si>
  <si>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</si>
  <si>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</si>
  <si>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</si>
  <si>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</si>
  <si>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</si>
  <si>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</si>
  <si>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</si>
  <si>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</si>
  <si>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</si>
  <si>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</si>
  <si>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</si>
  <si>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</si>
  <si>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</si>
  <si>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</si>
  <si>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</si>
  <si>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</si>
  <si>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</si>
  <si>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</si>
  <si>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</si>
  <si>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</si>
  <si>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</si>
  <si>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</si>
  <si>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</si>
  <si>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</si>
  <si>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</si>
  <si>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</si>
  <si>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</si>
  <si>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</si>
  <si>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</si>
  <si>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</si>
  <si>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</si>
  <si>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</si>
  <si>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</si>
  <si>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</si>
  <si>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</si>
  <si>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</si>
  <si>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</si>
  <si>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</si>
  <si>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</si>
  <si>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</si>
  <si>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</si>
  <si>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</si>
  <si>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</si>
  <si>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</si>
  <si>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</si>
  <si>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</si>
  <si>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</si>
  <si>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</si>
  <si>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</si>
  <si>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</si>
  <si>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</si>
  <si>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</si>
  <si>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</si>
  <si>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</si>
  <si>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</si>
  <si>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</si>
  <si>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</si>
  <si>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</si>
  <si>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</si>
  <si>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</si>
  <si>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</si>
  <si>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</si>
  <si>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</si>
  <si>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</si>
  <si>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</si>
  <si>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</si>
  <si>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</si>
  <si>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</si>
  <si>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</si>
  <si>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</si>
  <si>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</si>
  <si>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</si>
  <si>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</si>
  <si>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</si>
  <si>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</si>
  <si>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</si>
  <si>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</si>
  <si>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</si>
  <si>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</si>
  <si>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</si>
  <si>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</si>
  <si>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</si>
  <si>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</si>
  <si>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</si>
  <si>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</si>
  <si>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</si>
  <si>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</si>
  <si>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</si>
  <si>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</si>
  <si>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</si>
  <si>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</si>
  <si>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</si>
  <si>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</si>
  <si>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</si>
  <si>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</si>
  <si>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</si>
  <si>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</si>
  <si>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</si>
  <si>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</si>
  <si>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</si>
  <si>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</si>
  <si>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</si>
  <si>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</si>
  <si>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</si>
  <si>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</si>
  <si>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</si>
  <si>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</si>
  <si>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</si>
  <si>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</si>
  <si>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</si>
  <si>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</si>
  <si>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</si>
  <si>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</si>
  <si>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</si>
  <si>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</si>
  <si>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</si>
  <si>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</si>
  <si>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</si>
  <si>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</si>
  <si>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</si>
  <si>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</si>
  <si>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</si>
  <si>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</si>
  <si>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</si>
  <si>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</si>
  <si>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</si>
  <si>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</si>
  <si>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</si>
  <si>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</si>
  <si>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</si>
  <si>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</si>
  <si>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</si>
  <si>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</si>
  <si>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</si>
  <si>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</si>
  <si>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</si>
  <si>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</si>
  <si>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</si>
  <si>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</si>
  <si>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</si>
  <si>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</si>
  <si>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</si>
  <si>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</si>
  <si>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</si>
  <si>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</si>
  <si>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</si>
  <si>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</si>
  <si>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</si>
  <si>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</si>
  <si>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</si>
  <si>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</si>
  <si>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</si>
  <si>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</si>
  <si>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</si>
  <si>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</si>
  <si>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</si>
  <si>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</si>
  <si>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</si>
  <si>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</si>
  <si>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</si>
  <si>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</si>
  <si>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</si>
  <si>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</si>
  <si>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</si>
  <si>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</si>
  <si>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</si>
  <si>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</si>
  <si>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</si>
  <si>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</si>
  <si>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</si>
  <si>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</si>
  <si>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</si>
  <si>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</si>
  <si>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</si>
  <si>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</si>
  <si>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</si>
  <si>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</si>
  <si>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</si>
  <si>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</si>
  <si>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</si>
  <si>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</si>
  <si>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</si>
  <si>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</si>
  <si>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</si>
  <si>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</si>
  <si>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</si>
  <si>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</si>
  <si>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</si>
  <si>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</si>
  <si>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</si>
  <si>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</si>
  <si>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</si>
  <si>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</si>
  <si>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</si>
  <si>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</si>
  <si>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</si>
  <si>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</si>
  <si>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</si>
  <si>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</si>
  <si>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</si>
  <si>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</si>
  <si>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</si>
  <si>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</si>
  <si>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</si>
  <si>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</si>
  <si>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</si>
  <si>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</si>
  <si>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</si>
  <si>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</si>
  <si>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</si>
  <si>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</si>
  <si>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</si>
  <si>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</si>
  <si>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</si>
  <si>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</si>
  <si>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</si>
  <si>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</si>
  <si>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</si>
  <si>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</si>
  <si>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</si>
  <si>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</si>
  <si>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</si>
  <si>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</si>
  <si>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</si>
  <si>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</si>
  <si>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</si>
  <si>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</si>
  <si>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</si>
  <si>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</si>
  <si>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</si>
  <si>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</si>
  <si>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</si>
  <si>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</si>
  <si>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</si>
  <si>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</si>
  <si>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</si>
  <si>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</si>
  <si>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</si>
  <si>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</si>
  <si>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</si>
  <si>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</si>
  <si>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</si>
  <si>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</si>
  <si>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</si>
  <si>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</si>
  <si>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</si>
  <si>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</si>
  <si>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</si>
  <si>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</si>
  <si>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</si>
  <si>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</si>
  <si>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</si>
  <si>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</si>
  <si>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</si>
  <si>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</si>
  <si>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</si>
  <si>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</si>
  <si>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</si>
  <si>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</si>
  <si>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</si>
  <si>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</si>
  <si>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</si>
  <si>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</si>
  <si>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</si>
  <si>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</si>
  <si>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</si>
  <si>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</si>
  <si>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</si>
  <si>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</si>
  <si>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</si>
  <si>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</si>
  <si>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</si>
  <si>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</si>
  <si>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</si>
  <si>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</si>
  <si>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</si>
  <si>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</si>
  <si>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</si>
  <si>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</si>
  <si>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</si>
  <si>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</si>
  <si>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</si>
  <si>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</si>
  <si>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</si>
  <si>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</si>
  <si>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</si>
  <si>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</si>
  <si>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</si>
  <si>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</si>
  <si>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</si>
  <si>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</si>
  <si>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</si>
  <si>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</si>
  <si>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</si>
  <si>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</si>
  <si>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</si>
  <si>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</si>
  <si>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</si>
  <si>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</si>
  <si>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</si>
  <si>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</si>
  <si>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</si>
  <si>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</si>
  <si>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</si>
  <si>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</si>
  <si>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</si>
  <si>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</si>
  <si>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</si>
  <si>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</si>
  <si>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</si>
  <si>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</si>
  <si>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</si>
  <si>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</si>
  <si>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</si>
  <si>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</si>
  <si>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</si>
  <si>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</si>
  <si>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</si>
  <si>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</si>
  <si>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</si>
  <si>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</si>
  <si>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</si>
  <si>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</si>
  <si>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</si>
  <si>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</si>
  <si>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</si>
  <si>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</si>
  <si>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</si>
  <si>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</si>
  <si>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</si>
  <si>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</si>
  <si>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</si>
  <si>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</si>
  <si>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</si>
  <si>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</si>
  <si>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</si>
  <si>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</si>
  <si>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</si>
  <si>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</si>
  <si>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</si>
  <si>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</si>
  <si>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</si>
  <si>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</si>
  <si>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</si>
  <si>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</si>
  <si>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</si>
  <si>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</si>
  <si>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</si>
  <si>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</si>
  <si>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</si>
  <si>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</si>
  <si>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</si>
  <si>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</si>
  <si>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</si>
  <si>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</si>
  <si>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</si>
  <si>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</si>
  <si>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</si>
  <si>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</si>
  <si>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</si>
  <si>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</si>
  <si>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</si>
  <si>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</si>
  <si>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</si>
  <si>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</si>
  <si>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</si>
  <si>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</si>
  <si>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</si>
  <si>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</si>
  <si>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</si>
  <si>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</si>
  <si>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</si>
  <si>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</si>
  <si>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</si>
  <si>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</si>
  <si>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</si>
  <si>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</si>
  <si>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</si>
  <si>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</si>
  <si>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</si>
  <si>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</si>
  <si>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</si>
  <si>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</si>
  <si>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</si>
  <si>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</si>
  <si>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</si>
  <si>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</si>
  <si>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</si>
  <si>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</si>
  <si>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</si>
  <si>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</si>
  <si>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</si>
  <si>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</si>
  <si>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</si>
  <si>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</si>
  <si>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</si>
  <si>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</si>
  <si>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</si>
  <si>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</si>
  <si>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</si>
  <si>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</si>
  <si>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</si>
  <si>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</si>
  <si>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</si>
  <si>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</si>
  <si>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</si>
  <si>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</si>
  <si>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</si>
  <si>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</si>
  <si>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</si>
  <si>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</si>
  <si>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</si>
  <si>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</si>
  <si>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</si>
  <si>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</si>
  <si>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</si>
  <si>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</si>
  <si>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</si>
  <si>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</si>
  <si>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</si>
  <si>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</si>
  <si>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</si>
  <si>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</si>
  <si>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</si>
  <si>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</si>
  <si>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</si>
  <si>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</si>
  <si>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</si>
  <si>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</si>
  <si>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</si>
  <si>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</si>
  <si>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</si>
  <si>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</si>
  <si>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</si>
  <si>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</si>
  <si>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</si>
  <si>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</si>
  <si>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</si>
  <si>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</si>
  <si>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</si>
  <si>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</si>
  <si>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</si>
  <si>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</si>
  <si>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</si>
  <si>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</si>
  <si>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</si>
  <si>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</si>
  <si>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</si>
  <si>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</si>
  <si>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</si>
  <si>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</si>
  <si>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</si>
  <si>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</si>
  <si>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</si>
  <si>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</si>
  <si>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</si>
  <si>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</si>
  <si>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</si>
  <si>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</si>
  <si>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</si>
  <si>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</si>
  <si>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</si>
  <si>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</si>
  <si>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</si>
  <si>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</si>
  <si>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</si>
  <si>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</si>
  <si>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</si>
  <si>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</si>
  <si>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</si>
  <si>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</si>
  <si>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</si>
  <si>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</si>
  <si>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</si>
  <si>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</si>
  <si>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</si>
  <si>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</si>
  <si>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</si>
  <si>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</si>
  <si>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</si>
  <si>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</si>
  <si>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</si>
  <si>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</si>
  <si>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</si>
  <si>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</si>
  <si>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</si>
  <si>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</si>
  <si>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</si>
  <si>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</si>
  <si>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</si>
  <si>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</si>
  <si>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</si>
  <si>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</si>
  <si>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</si>
  <si>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</si>
  <si>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</si>
  <si>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</si>
  <si>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</si>
  <si>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</si>
  <si>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</si>
  <si>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</si>
  <si>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</si>
  <si>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</si>
  <si>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</si>
  <si>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</si>
  <si>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</si>
  <si>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</si>
  <si>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</si>
  <si>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</si>
  <si>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</si>
  <si>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</si>
  <si>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</si>
  <si>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</si>
  <si>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</si>
  <si>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</si>
  <si>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</si>
  <si>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</si>
  <si>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</si>
  <si>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</si>
  <si>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</si>
  <si>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</si>
  <si>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</si>
  <si>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</si>
  <si>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</si>
  <si>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</si>
  <si>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</si>
  <si>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</si>
  <si>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</si>
  <si>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</si>
  <si>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</si>
  <si>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</si>
  <si>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</si>
  <si>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</si>
  <si>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</si>
  <si>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</si>
  <si>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</si>
  <si>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</si>
  <si>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</si>
  <si>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</si>
  <si>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</si>
  <si>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</si>
  <si>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</si>
  <si>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</si>
  <si>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</si>
  <si>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</si>
  <si>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</si>
  <si>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</si>
  <si>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</si>
  <si>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</si>
  <si>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</si>
  <si>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</si>
  <si>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</si>
  <si>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</si>
  <si>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</si>
  <si>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</si>
  <si>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</si>
  <si>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</si>
  <si>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</si>
  <si>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</si>
  <si>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</si>
  <si>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</si>
  <si>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</si>
  <si>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</si>
  <si>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</si>
  <si>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</si>
  <si>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</si>
  <si>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</si>
  <si>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</si>
  <si>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</si>
  <si>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</si>
  <si>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</si>
  <si>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</si>
  <si>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</si>
  <si>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</si>
  <si>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</si>
  <si>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</si>
  <si>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</si>
  <si>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</si>
  <si>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</si>
  <si>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</si>
  <si>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</si>
  <si>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</si>
  <si>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</si>
  <si>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</si>
  <si>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</si>
  <si>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</si>
  <si>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</si>
  <si>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</si>
  <si>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</si>
  <si>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</si>
  <si>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</si>
  <si>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</si>
  <si>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</si>
  <si>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</si>
  <si>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</si>
  <si>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</si>
  <si>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</si>
  <si>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</si>
  <si>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</si>
  <si>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</si>
  <si>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</si>
  <si>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</si>
  <si>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</si>
  <si>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</si>
  <si>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</si>
  <si>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</si>
  <si>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</si>
  <si>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</si>
  <si>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</si>
  <si>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</si>
  <si>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</si>
  <si>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</si>
  <si>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</si>
  <si>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</si>
  <si>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</si>
  <si>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</si>
  <si>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</si>
  <si>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</si>
  <si>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</si>
  <si>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</si>
  <si>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</si>
  <si>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</si>
  <si>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</si>
  <si>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</si>
  <si>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</si>
  <si>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</si>
  <si>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</si>
  <si>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</si>
  <si>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</si>
  <si>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</si>
  <si>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</si>
  <si>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</si>
  <si>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</si>
  <si>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</si>
  <si>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</si>
  <si>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</si>
  <si>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</si>
  <si>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</si>
  <si>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</si>
  <si>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</si>
  <si>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</si>
  <si>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</si>
  <si>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</si>
  <si>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</si>
  <si>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</si>
  <si>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</si>
  <si>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</si>
  <si>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</si>
  <si>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</si>
  <si>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</si>
  <si>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</si>
  <si>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</si>
  <si>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</si>
  <si>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</si>
  <si>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</si>
  <si>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</si>
  <si>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</si>
  <si>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</si>
  <si>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</si>
  <si>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</si>
  <si>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</si>
  <si>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</si>
  <si>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</si>
  <si>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</si>
  <si>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</si>
  <si>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</si>
  <si>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</si>
  <si>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</si>
  <si>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</si>
  <si>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</si>
  <si>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</si>
  <si>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</si>
  <si>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</si>
  <si>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</si>
  <si>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</si>
  <si>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</si>
  <si>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</si>
  <si>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</si>
  <si>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</si>
  <si>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</si>
  <si>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</si>
  <si>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</si>
  <si>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</si>
  <si>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</si>
  <si>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</si>
  <si>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</si>
  <si>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</si>
  <si>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</si>
  <si>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</si>
  <si>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</si>
  <si>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</si>
  <si>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</si>
  <si>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</si>
  <si>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</si>
  <si>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</si>
  <si>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</si>
  <si>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</si>
  <si>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</si>
  <si>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</si>
  <si>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</si>
  <si>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</si>
  <si>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</si>
  <si>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</si>
  <si>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</si>
  <si>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</si>
  <si>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</si>
  <si>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</si>
  <si>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</si>
  <si>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</si>
  <si>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</si>
  <si>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</si>
  <si>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</si>
  <si>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</si>
  <si>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</si>
  <si>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</si>
  <si>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</si>
  <si>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</si>
  <si>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</si>
  <si>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</si>
  <si>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</si>
  <si>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</si>
  <si>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</si>
  <si>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</si>
  <si>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</si>
  <si>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</si>
  <si>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</si>
  <si>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</si>
  <si>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</si>
  <si>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</si>
  <si>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</si>
  <si>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</si>
  <si>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</si>
  <si>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</si>
  <si>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</si>
  <si>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</si>
  <si>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</si>
  <si>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</si>
  <si>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</si>
  <si>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</si>
  <si>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</si>
  <si>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</si>
  <si>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</si>
  <si>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</si>
  <si>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</si>
  <si>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</si>
  <si>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</si>
  <si>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</si>
  <si>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</si>
  <si>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</si>
  <si>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</si>
  <si>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</si>
  <si>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</si>
  <si>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</si>
  <si>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</si>
  <si>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</si>
  <si>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</si>
  <si>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</si>
  <si>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</si>
  <si>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</si>
  <si>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</si>
  <si>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</si>
  <si>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</si>
  <si>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</si>
  <si>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</si>
  <si>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</si>
  <si>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</si>
  <si>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</si>
  <si>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</si>
  <si>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</si>
  <si>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</si>
  <si>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</si>
  <si>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</si>
  <si>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</si>
  <si>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</si>
  <si>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</si>
  <si>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</si>
  <si>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</si>
  <si>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</si>
  <si>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</si>
  <si>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</si>
  <si>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</si>
  <si>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</si>
  <si>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</si>
  <si>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</si>
  <si>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</si>
  <si>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</si>
  <si>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</si>
  <si>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</si>
  <si>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</si>
  <si>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</si>
  <si>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</si>
  <si>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</si>
  <si>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</si>
  <si>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</si>
  <si>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</si>
  <si>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</si>
  <si>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</si>
  <si>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</si>
  <si>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</si>
  <si>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</si>
  <si>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</si>
  <si>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</si>
  <si>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</si>
  <si>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</si>
  <si>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</si>
  <si>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</si>
  <si>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</si>
  <si>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</si>
  <si>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</si>
  <si>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</si>
  <si>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</si>
  <si>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</si>
  <si>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</si>
  <si>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</si>
  <si>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</si>
  <si>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</si>
  <si>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</si>
  <si>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</si>
  <si>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</si>
  <si>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</si>
  <si>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</si>
  <si>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</si>
  <si>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</si>
  <si>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</si>
  <si>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</si>
  <si>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</si>
  <si>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</si>
  <si>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</si>
  <si>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</si>
  <si>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</si>
  <si>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</si>
  <si>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</si>
  <si>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</si>
  <si>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</si>
  <si>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</si>
  <si>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</si>
  <si>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</si>
  <si>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</si>
  <si>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</si>
  <si>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</si>
  <si>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</si>
  <si>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</si>
  <si>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</si>
  <si>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</si>
  <si>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</si>
  <si>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</si>
  <si>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</si>
  <si>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</si>
  <si>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</si>
  <si>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</si>
  <si>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</si>
  <si>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</si>
  <si>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</si>
  <si>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</si>
  <si>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</si>
  <si>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</si>
  <si>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</si>
  <si>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</si>
  <si>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</si>
  <si>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</si>
  <si>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</si>
  <si>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</si>
  <si>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</si>
  <si>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</si>
  <si>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</si>
  <si>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</si>
  <si>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</si>
  <si>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</si>
  <si>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</si>
  <si>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</si>
  <si>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</si>
  <si>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</si>
  <si>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</si>
  <si>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</si>
  <si>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</si>
  <si>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</si>
  <si>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</si>
  <si>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</si>
  <si>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</si>
  <si>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</si>
  <si>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</si>
  <si>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</si>
  <si>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</si>
  <si>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</si>
  <si>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</si>
  <si>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</si>
  <si>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</si>
  <si>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</si>
  <si>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</si>
  <si>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</si>
  <si>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</si>
  <si>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</si>
  <si>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</si>
  <si>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</si>
  <si>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</si>
  <si>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</si>
  <si>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</si>
  <si>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</si>
  <si>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</si>
  <si>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</si>
  <si>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</si>
  <si>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</si>
  <si>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</si>
  <si>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</si>
  <si>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</si>
  <si>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</si>
  <si>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</si>
  <si>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</si>
  <si>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</si>
  <si>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</si>
  <si>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</si>
  <si>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</si>
  <si>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</si>
  <si>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</si>
  <si>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</si>
  <si>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</si>
  <si>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</si>
  <si>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</si>
  <si>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</si>
  <si>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</si>
  <si>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</si>
  <si>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</si>
  <si>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</si>
  <si>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</si>
  <si>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</si>
  <si>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</si>
  <si>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</si>
  <si>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</si>
  <si>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</si>
  <si>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</si>
  <si>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</si>
  <si>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</si>
  <si>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</si>
  <si>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</si>
  <si>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</si>
  <si>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</si>
  <si>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</si>
  <si>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</si>
  <si>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</si>
  <si>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</si>
  <si>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</si>
  <si>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</si>
  <si>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</si>
  <si>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</si>
  <si>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</si>
  <si>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</si>
  <si>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</si>
  <si>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</si>
  <si>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</si>
  <si>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</si>
  <si>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</si>
  <si>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</si>
  <si>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</si>
  <si>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</si>
  <si>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</si>
  <si>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</si>
  <si>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</si>
  <si>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</si>
  <si>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</si>
  <si>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</si>
  <si>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</si>
  <si>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</si>
  <si>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</si>
  <si>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</si>
  <si>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</si>
  <si>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</si>
  <si>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</si>
  <si>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</si>
  <si>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</si>
  <si>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</si>
  <si>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</si>
  <si>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</si>
  <si>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</si>
  <si>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</si>
  <si>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</si>
  <si>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</si>
  <si>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</si>
  <si>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</si>
  <si>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</si>
  <si>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</si>
  <si>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</si>
  <si>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</si>
  <si>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</si>
  <si>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</si>
  <si>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</si>
  <si>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</si>
  <si>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</si>
  <si>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</si>
  <si>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</si>
  <si>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</si>
  <si>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</si>
  <si>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</si>
  <si>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</si>
  <si>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</si>
  <si>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</si>
  <si>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</si>
  <si>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</si>
  <si>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</si>
  <si>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</si>
  <si>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</si>
  <si>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</si>
  <si>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</si>
  <si>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</si>
  <si>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</si>
  <si>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</si>
  <si>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</si>
  <si>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</si>
  <si>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</si>
  <si>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</si>
  <si>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</si>
  <si>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</si>
  <si>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</si>
  <si>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</si>
  <si>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</si>
  <si>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</si>
  <si>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</si>
  <si>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</si>
  <si>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</si>
  <si>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</si>
  <si>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</si>
  <si>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</si>
  <si>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</si>
  <si>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</si>
  <si>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</si>
  <si>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</si>
  <si>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</si>
  <si>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</si>
  <si>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</si>
  <si>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</si>
  <si>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</si>
  <si>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</si>
  <si>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</si>
  <si>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</si>
  <si>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</si>
  <si>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</si>
  <si>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</si>
  <si>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</si>
  <si>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</si>
  <si>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</si>
  <si>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</si>
  <si>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</si>
  <si>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</si>
  <si>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</si>
  <si>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</si>
  <si>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</si>
  <si>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</si>
  <si>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</si>
  <si>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</si>
  <si>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</si>
  <si>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</si>
  <si>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</si>
  <si>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</si>
  <si>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</si>
  <si>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</si>
  <si>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</si>
  <si>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</si>
  <si>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</si>
  <si>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</si>
  <si>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</si>
  <si>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</si>
  <si>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</si>
  <si>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</si>
  <si>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</si>
  <si>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</si>
  <si>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</si>
  <si>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</si>
  <si>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</si>
  <si>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</si>
  <si>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</si>
  <si>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</si>
  <si>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</si>
  <si>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</si>
  <si>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</si>
  <si>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</si>
  <si>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</si>
  <si>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</si>
  <si>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</si>
  <si>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</si>
  <si>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</si>
  <si>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</si>
  <si>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</si>
  <si>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</si>
  <si>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</si>
  <si>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</si>
  <si>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</si>
  <si>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</si>
  <si>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</si>
  <si>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</si>
  <si>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</si>
  <si>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</si>
  <si>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</si>
  <si>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</si>
  <si>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</si>
  <si>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</si>
  <si>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</si>
  <si>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</si>
  <si>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</si>
  <si>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</si>
  <si>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</si>
  <si>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</si>
  <si>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</si>
  <si>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</si>
  <si>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</si>
  <si>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</si>
  <si>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</si>
  <si>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</si>
  <si>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</si>
  <si>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</si>
  <si>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</si>
  <si>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</si>
  <si>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</si>
  <si>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</si>
  <si>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</si>
  <si>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</si>
  <si>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</si>
  <si>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</si>
  <si>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</si>
  <si>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</si>
  <si>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</si>
  <si>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</si>
  <si>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</si>
  <si>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</si>
  <si>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</si>
  <si>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</si>
  <si>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</si>
  <si>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</si>
  <si>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</si>
  <si>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</si>
  <si>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</si>
  <si>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</si>
  <si>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</si>
  <si>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</si>
  <si>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</si>
  <si>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</si>
  <si>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</si>
  <si>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</si>
  <si>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</si>
  <si>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</si>
  <si>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</si>
  <si>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</si>
  <si>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</si>
  <si>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</si>
  <si>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</si>
  <si>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</si>
  <si>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</si>
  <si>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</si>
  <si>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</si>
  <si>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</si>
  <si>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</si>
  <si>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</si>
  <si>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</si>
  <si>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</si>
  <si>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</si>
  <si>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</si>
  <si>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</si>
  <si>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</si>
  <si>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</si>
  <si>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</si>
  <si>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</si>
  <si>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</si>
  <si>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</si>
  <si>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</si>
  <si>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</si>
  <si>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</si>
  <si>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</si>
  <si>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</si>
  <si>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</si>
  <si>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</si>
  <si>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</si>
  <si>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</si>
  <si>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</si>
  <si>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</si>
  <si>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</si>
  <si>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</si>
  <si>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</si>
  <si>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</si>
  <si>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</si>
  <si>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</si>
  <si>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</si>
  <si>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</si>
  <si>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</si>
  <si>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</si>
  <si>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</si>
  <si>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</si>
  <si>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</si>
  <si>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</si>
  <si>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</si>
  <si>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</si>
  <si>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</si>
  <si>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</si>
  <si>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</si>
  <si>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</si>
  <si>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</si>
  <si>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</si>
  <si>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</si>
  <si>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</si>
  <si>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</si>
  <si>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</si>
  <si>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</si>
  <si>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</si>
  <si>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</si>
  <si>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</si>
  <si>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</si>
  <si>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</si>
  <si>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</si>
  <si>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</si>
  <si>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</si>
  <si>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</si>
  <si>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</si>
  <si>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</si>
  <si>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</si>
  <si>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</si>
  <si>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</si>
  <si>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</si>
  <si>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</si>
  <si>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</si>
  <si>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</si>
  <si>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</si>
  <si>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</si>
  <si>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</si>
  <si>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</si>
  <si>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</si>
  <si>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</si>
  <si>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</si>
  <si>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</si>
  <si>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</si>
  <si>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</si>
  <si>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</si>
  <si>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</si>
  <si>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</si>
  <si>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</si>
  <si>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</si>
  <si>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</si>
  <si>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</si>
  <si>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</si>
  <si>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</si>
  <si>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</si>
  <si>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</si>
  <si>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</si>
  <si>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</si>
  <si>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</si>
  <si>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</si>
  <si>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</si>
  <si>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</si>
  <si>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</si>
  <si>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</si>
  <si>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</si>
  <si>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</si>
  <si>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</si>
  <si>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</si>
  <si>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</si>
  <si>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</si>
  <si>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</si>
  <si>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</si>
  <si>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</si>
  <si>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</si>
  <si>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</si>
  <si>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</si>
  <si>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</si>
  <si>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</si>
  <si>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</si>
  <si>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</si>
  <si>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</si>
  <si>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</si>
  <si>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</si>
  <si>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</si>
  <si>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</si>
  <si>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</si>
  <si>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</si>
  <si>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</si>
  <si>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</si>
  <si>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</si>
  <si>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</si>
  <si>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</si>
  <si>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</si>
  <si>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</si>
  <si>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</si>
  <si>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</si>
  <si>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</si>
  <si>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</si>
  <si>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</si>
  <si>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</si>
  <si>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</si>
  <si>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</si>
  <si>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</si>
  <si>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</si>
  <si>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</si>
  <si>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</si>
  <si>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</si>
  <si>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</si>
  <si>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</si>
  <si>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</si>
  <si>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</si>
  <si>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</si>
  <si>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</si>
  <si>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</si>
  <si>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</si>
  <si>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</si>
  <si>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</si>
  <si>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</si>
  <si>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</si>
  <si>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</si>
  <si>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</si>
  <si>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</si>
  <si>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</si>
  <si>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</si>
  <si>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</si>
  <si>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</si>
  <si>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</si>
  <si>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</si>
  <si>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</si>
  <si>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</si>
  <si>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</si>
  <si>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</si>
  <si>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</si>
  <si>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</si>
  <si>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</si>
  <si>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</si>
  <si>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</si>
  <si>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</si>
  <si>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</si>
  <si>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</si>
  <si>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</si>
  <si>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</si>
  <si>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</si>
  <si>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</si>
  <si>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</si>
  <si>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</si>
  <si>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</si>
  <si>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</si>
  <si>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</si>
  <si>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</si>
  <si>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</si>
  <si>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</si>
  <si>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</si>
  <si>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</si>
  <si>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</si>
  <si>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</si>
  <si>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</si>
  <si>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</si>
  <si>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</si>
  <si>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</si>
  <si>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</si>
  <si>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</si>
  <si>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</si>
  <si>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</si>
  <si>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</si>
  <si>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</si>
  <si>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</si>
  <si>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</si>
  <si>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</si>
  <si>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</si>
  <si>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</si>
  <si>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</si>
  <si>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</si>
  <si>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</si>
  <si>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</si>
  <si>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</si>
  <si>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</si>
  <si>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</si>
  <si>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</si>
  <si>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</si>
  <si>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</si>
  <si>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</si>
  <si>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</si>
  <si>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</si>
  <si>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</si>
  <si>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</si>
  <si>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</si>
  <si>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</si>
  <si>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</si>
  <si>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</si>
  <si>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</si>
  <si>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</si>
  <si>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</si>
  <si>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</si>
  <si>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</si>
  <si>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</si>
  <si>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</si>
  <si>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</si>
  <si>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</si>
  <si>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</si>
  <si>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</si>
  <si>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</si>
  <si>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</si>
  <si>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</si>
  <si>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</si>
  <si>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</si>
  <si>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</si>
  <si>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</si>
  <si>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</si>
  <si>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</si>
  <si>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</si>
  <si>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</si>
  <si>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</si>
  <si>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</si>
  <si>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</si>
  <si>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</si>
  <si>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</si>
  <si>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</si>
  <si>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</si>
  <si>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</si>
  <si>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</si>
  <si>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</si>
  <si>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</si>
  <si>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</si>
  <si>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</si>
  <si>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</si>
  <si>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</si>
  <si>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</si>
  <si>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</si>
  <si>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</si>
  <si>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</si>
  <si>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</si>
  <si>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</si>
  <si>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</si>
  <si>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</si>
  <si>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</si>
  <si>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</si>
  <si>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</si>
  <si>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</si>
  <si>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</si>
  <si>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</si>
  <si>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</si>
  <si>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</si>
  <si>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</si>
  <si>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</si>
  <si>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</si>
  <si>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</si>
  <si>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</si>
  <si>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</si>
  <si>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</si>
  <si>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</si>
  <si>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</si>
  <si>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</si>
  <si>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</si>
  <si>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</si>
  <si>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</si>
  <si>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</si>
  <si>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</si>
  <si>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</si>
  <si>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</si>
  <si>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</si>
  <si>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</si>
  <si>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</si>
  <si>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</si>
  <si>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</si>
  <si>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</si>
  <si>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</si>
  <si>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</si>
  <si>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</si>
  <si>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</si>
  <si>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</si>
  <si>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</si>
  <si>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</si>
  <si>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</si>
  <si>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</si>
  <si>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</si>
  <si>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</si>
  <si>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</si>
  <si>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</si>
  <si>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</si>
  <si>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PCM-20251024-00000827</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</si>
  <si>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</si>
  <si>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</si>
  <si>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</si>
  <si>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</si>
  <si>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</si>
  <si>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</si>
  <si>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</si>
  <si>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</si>
  <si>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</si>
  <si>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</si>
  <si>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</si>
  <si>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</si>
  <si>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</si>
  <si>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</si>
  <si>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</si>
  <si>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</si>
  <si>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</si>
  <si>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</si>
  <si>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</si>
  <si>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</si>
  <si>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</si>
  <si>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</si>
  <si>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</si>
  <si>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</si>
  <si>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</si>
  <si>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</si>
  <si>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</si>
  <si>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</si>
  <si>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</si>
  <si>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</si>
  <si>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</si>
  <si>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</si>
  <si>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</si>
  <si>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</si>
  <si>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</si>
  <si>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</si>
  <si>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</si>
  <si>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</si>
  <si>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</si>
  <si>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</si>
  <si>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</si>
  <si>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</si>
  <si>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</si>
  <si>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</si>
  <si>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</si>
  <si>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</si>
  <si>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</si>
  <si>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</si>
  <si>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</si>
  <si>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</si>
  <si>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</si>
  <si>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</si>
  <si>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</si>
  <si>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</si>
  <si>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</si>
  <si>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</si>
  <si>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</si>
  <si>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</si>
  <si>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</si>
  <si>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</si>
  <si>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</si>
  <si>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</si>
  <si>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</si>
  <si>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</si>
  <si>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</si>
  <si>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</si>
  <si>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</si>
  <si>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</si>
  <si>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</si>
  <si>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</si>
  <si>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</si>
  <si>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</si>
  <si>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</si>
  <si>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</si>
  <si>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</si>
  <si>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</si>
  <si>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</si>
  <si>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</si>
  <si>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</si>
  <si>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</si>
  <si>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</si>
  <si>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</si>
  <si>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</si>
  <si>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</si>
  <si>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</si>
  <si>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PCM-20251024-00000896</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</si>
  <si>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</si>
  <si>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</si>
  <si>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</si>
  <si>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</si>
  <si>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</si>
  <si>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</si>
  <si>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</si>
  <si>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PCM-20251024-00000834</t>
  </si>
  <si>
    <t>ETA 35 mins</t>
  </si>
  <si>
    <t>No PCM</t>
  </si>
  <si>
    <t>ETA 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</si>
  <si>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</si>
  <si>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</si>
  <si>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</si>
  <si>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</si>
  <si>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</si>
  <si>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</si>
  <si>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</si>
  <si>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</si>
  <si>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PCM-20251024-00000845</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</si>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</sst>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7" totalsRowShown="0" headerRowDxfId="48" dataDxfId="47" headerRowBorderDxfId="45" tableBorderDxfId="46" totalsRowBorderDxfId="44">
  <autoFilter ref="A1:L2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291.69292500000302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11.197936574077175</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v>45954.59847222222</v>
      </c>
      <c r="G4" s="138">
        <f ca="1">IFERROR(NOW()-F4,"")</f>
        <v>4.2878703708993271E-2</v>
      </c>
      <c r="H4" s="137">
        <v>45954.592916666668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45954.641350925929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45954.641350925929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45954.641350925929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45954.641350925929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45954.641350925929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45954.641350925929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45954.641350925929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45954.641350925929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45954.641350925929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45954.641350925929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45954.641350925929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45954.641350925929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45954.641350925929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45954.641350925929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45954.641350925929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45954.641350925929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45954.641350925929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45954.641350925929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45954.641350925929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45954.641350925929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45954.641350925929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45954.641350925929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45954.641350925929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45954.641350925929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45954.641350925929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45954.641350925929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45954.641350925929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45954.641350925929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45954.641350925929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45954.641350925929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45954.641350925929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45954.641350925929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45954.641350925929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45954.641350925929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45954.641350925929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45954.641350925929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45954.641350925929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45954.641350925929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45954.641350925929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45954.641350925929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45954.641350925929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45954.641350925929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45954.641350925929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45954.641350925929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45954.641350925929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45954.641350925929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45954.641350925929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45954.641350925929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45954.641350925929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45954.641350925929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45954.641350925929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45954.641350925929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45954.641350925929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45954.641350925929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45954.641350925929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45954.641350925929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45954.641350925929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45954.641350925929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45954.641350925929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45954.641350925929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45954.641350925929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45954.641350925929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F48BAC5C-B77C-4348-93AE-D5106FD0F0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129.64151296296768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10.145575462964189</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45954.641350925929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45954.641350925929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45954.641350925929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45954.641350925929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45954.641350925929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45954.641350925929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45954.641350925929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45954.641350925929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45954.641350925929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45954.641350925929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45954.641350925929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45954.641350925929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45954.641350925929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45954.641350925929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45954.641350925929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45954.641350925929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45954.641350925929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45954.641350925929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45954.641350925929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45954.641350925929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45954.641350925929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45954.641350925929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45954.641350925929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tabSelected="1" workbookViewId="0">
      <selection activeCell="D3" sqref="D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39088</v>
      </c>
      <c r="B2" s="63" t="str">
        <f>IFERROR(VLOOKUP(D2,DB!A:K,11,0),"")</f>
        <v>R3</v>
      </c>
      <c r="C2" s="18">
        <v>2</v>
      </c>
      <c r="D2" s="18" t="s">
        <v>25507</v>
      </c>
      <c r="E2" s="18" t="s">
        <v>38998</v>
      </c>
      <c r="F2" s="20">
        <v>45954.638067129628</v>
      </c>
      <c r="G2" s="21">
        <f t="shared" ref="G2:G21" ca="1" si="0">IFERROR(NOW()-F2,"-")</f>
        <v>3.2837963008205406E-3</v>
      </c>
      <c r="H2" s="22">
        <v>45954.626782407409</v>
      </c>
      <c r="I2" s="19" t="str">
        <f>IFERROR(VLOOKUP(D2,DB!A:F,6,0),"")</f>
        <v>SCECO</v>
      </c>
      <c r="J2" s="18" t="str">
        <f>IFERROR(VLOOKUP(D2,DB!A:G,7,0),"")</f>
        <v>Vandalized+No BB Design+No BB Design</v>
      </c>
      <c r="K2" s="46"/>
      <c r="L2" s="23" t="str">
        <f>IFERROR(VLOOKUP(D2,DB!A:I,9,0),"")</f>
        <v>Latis</v>
      </c>
    </row>
    <row r="3" spans="1:13" ht="15" customHeight="1">
      <c r="A3" s="19"/>
      <c r="B3" s="63" t="str">
        <f>IFERROR(VLOOKUP(D3,DB!A:K,11,0),"")</f>
        <v>R3</v>
      </c>
      <c r="C3" s="18"/>
      <c r="D3" s="18" t="s">
        <v>2709</v>
      </c>
      <c r="E3" s="18"/>
      <c r="F3" s="20"/>
      <c r="G3" s="21">
        <f t="shared" ca="1" si="0"/>
        <v>45954.641350925929</v>
      </c>
      <c r="H3" s="22"/>
      <c r="I3" s="19" t="str">
        <f>IFERROR(VLOOKUP(D3,DB!A:F,6,0),"")</f>
        <v>SCECO</v>
      </c>
      <c r="J3" s="18" t="str">
        <f>IFERROR(VLOOKUP(D3,DB!A:G,7,0),"")</f>
        <v>Vandalized</v>
      </c>
      <c r="K3" s="46"/>
      <c r="L3" s="23" t="str">
        <f>IFERROR(VLOOKUP(D3,DB!A:I,9,0),"")</f>
        <v>Zain</v>
      </c>
    </row>
    <row r="4" spans="1:13" ht="15" customHeight="1">
      <c r="A4" s="19"/>
      <c r="B4" s="63" t="str">
        <f>IFERROR(VLOOKUP(D4,DB!A:K,11,0),"")</f>
        <v/>
      </c>
      <c r="C4" s="18"/>
      <c r="D4" s="18"/>
      <c r="E4" s="18"/>
      <c r="F4" s="20"/>
      <c r="G4" s="21">
        <f t="shared" ca="1" si="0"/>
        <v>45954.641350925929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45954.641350925929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45954.641350925929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45954.641350925929</v>
      </c>
      <c r="H7" s="22"/>
      <c r="I7" s="19" t="s">
        <v>39089</v>
      </c>
      <c r="J7" s="18" t="str">
        <f>IFERROR(VLOOKUP(D7,DB!A:G,7,0),"")</f>
        <v/>
      </c>
      <c r="K7" s="46"/>
      <c r="L7" s="23" t="str">
        <f>IFERROR(VLOOKUP(D7,DB!A:I,9,0),"")</f>
        <v/>
      </c>
    </row>
    <row r="8" spans="1:13" ht="15" customHeight="1">
      <c r="A8" s="19"/>
      <c r="B8" s="63" t="str">
        <f>IFERROR(VLOOKUP(D8,DB!A:K,11,0),"")</f>
        <v/>
      </c>
      <c r="C8" s="18"/>
      <c r="D8" s="18"/>
      <c r="E8" s="18"/>
      <c r="F8" s="20"/>
      <c r="G8" s="21">
        <f t="shared" ca="1" si="0"/>
        <v>45954.641350925929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45954.641350925929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45954.641350925929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45954.641350925929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45954.641350925929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45954.641350925929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45954.641350925929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45954.641350925929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45954.641350925929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45954.641350925929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45954.641350925929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45954.641350925929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45954.641350925929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45954.641350925929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45954.641350925929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45954.641350925929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45954.641350925929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45954.641350925929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45954.641350925929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45954.641350925929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45954.641350925929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45954.641350925929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45954.641350925929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45954.641350925929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45954.641350925929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45954.641350925929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45954.641350925929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45954.641350925929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45954.641350925929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45954.641350925929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45954.641350925929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45954.641350925929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45954.641350925929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45954.641350925929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45954.641350925929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45954.641350925929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45954.641350925929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45954.641350925929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45954.641350925929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45954.641350925929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45954.641350925929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45954.641350925929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45954.641350925929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45954.641350925929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45954.641350925929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45954.641350925929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45954.641350925929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45954.641350925929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45954.641350925929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45954.641350925929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45954.641350925929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45954.641350925929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45954.641350925929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45954.641350925929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45954.641350925929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45954.641350925929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45954.641350925929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45954.641350925929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45954.641350925929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45954.641350925929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45954.641350925929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45954.641350925929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45954.641350925929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45954.641350925929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45954.641350925929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45954.641350925929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45954.641350925929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45954.641350925929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45954.641350925929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45954.641350925929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45954.641350925929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45954.641350925929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45954.641350925929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45954.641350925929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45954.641350925929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45954.641350925929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45954.641350925929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45954.641350925929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45954.641350925929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45954.641350925929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45954.641350925929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45954.641350925929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45954.641350925929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45954.641350925929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45954.641350925929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45954.641350925929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45954.641350925929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45954.641350925929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45954.641350925929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45954.641350925929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45954.641350925929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45954.641350925929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45954.641350925929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45954.641350925929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45954.641350925929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45954.641350925929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45954.641350925929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45954.641350925929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45954.641350925929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45954.641350925929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45954.641350925929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45954.641350925929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45954.641350925929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45954.641350925929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45954.641350925929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45954.641350925929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45954.641350925929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45954.641350925929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45954.641350925929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45954.641350925929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45954.641350925929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45954.641350925929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45954.641350925929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45954.641350925929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45954.641350925929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45954.641350925929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45954.641350925929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45954.641350925929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45954.641350925929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45954.641350925929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45954.641350925929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45954.641350925929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45954.641350925929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45954.641350925929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45954.641350925929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45954.641350925929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45954.641350925929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45954.641350925929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45954.641350925929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45954.641350925929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45954.641350925929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45954.641350925929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45954.641350925929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45954.641350925929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45954.641350925929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45954.641350925929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45954.641350925929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45954.641350925929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45954.641350925929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45954.641350925929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45954.641350925929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45954.641350925929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45954.641350925929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45954.641350925929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45954.641350925929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45954.641350925929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45954.641350925929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45954.641350925929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45954.641350925929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45954.641350925929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45954.641350925929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45954.641350925929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45954.641350925929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45954.641350925929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45954.641350925929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45954.641350925929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45954.641350925929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45954.641350925929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45954.641350925929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45954.641350925929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45954.641350925929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45954.641350925929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45954.641350925929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45954.641350925929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45954.641350925929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45954.641350925929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45954.641350925929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45954.641350925929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45954.641350925929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45954.641350925929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45954.641350925929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45954.641350925929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45954.641350925929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45954.641350925929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45954.641350925929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45954.641350925929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45954.641350925929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45954.641350925929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45954.641350925929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45954.641350925929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45954.641350925929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45954.641350925929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45954.641350925929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45954.641350925929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45954.641350925929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45954.641350925929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45954.641350925929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45954.641350925929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45954.641350925929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45954.641350925929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45954.641350925929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45954.641350925929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45954.641350925929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45954.641350925929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45954.641350925929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45954.641350925929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45954.641350925929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45954.641350925929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45954.641350925929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45954.641350925929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45954.641350925929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45954.641350925929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45954.641350925929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45954.641350925929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45954.641350925929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45954.641350925929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45954.641350925929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45954.641350925929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45954.641350925929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45954.641350925929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45954.641350925929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45954.641350925929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45954.641350925929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45954.641350925929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45954.641350925929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45954.641350925929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45954.641350925929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45954.641350925929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45954.641350925929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45954.641350925929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45954.641350925929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45954.641350925929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45954.641350925929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45954.641350925929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45954.641350925929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45954.641350925929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45954.641350925929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45954.641350925929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45954.641350925929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45954.641350925929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45954.641350925929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45954.641350925929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45954.641350925929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45954.641350925929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45954.641350925929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45954.641350925929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45954.641350925929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45954.641350925929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45954.641350925929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45954.641350925929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45954.641350925929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45954.641350925929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45954.641350925929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45954.641350925929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45954.641350925929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45954.641350925929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45954.641350925929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45954.641350925929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45954.641350925929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45954.641350925929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45954.641350925929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45954.641350925929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45954.641350925929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45954.641350925929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45954.641350925929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45954.641350925929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45954.641350925929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45954.641350925929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45954.641350925929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45954.641350925929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45954.641350925929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45954.641350925929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45954.641350925929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45954.641350925929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45954.641350925929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45954.641350925929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45954.641350925929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45954.641350925929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45954.641350925929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45954.641350925929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45954.641350925929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45954.641350925929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45954.641350925929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45954.641350925929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45954.641350925929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45954.641350925929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45954.641350925929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45954.641350925929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45954.641350925929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45954.641350925929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45954.641350925929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45954.641350925929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45954.641350925929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45954.641350925929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45954.641350925929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45954.641350925929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45954.641350925929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45954.641350925929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45954.641350925929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45954.641350925929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45954.641350925929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45954.641350925929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45954.641350925929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45954.641350925929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45954.641350925929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45954.641350925929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45954.641350925929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45954.641350925929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45954.641350925929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45954.641350925929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45954.641350925929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45954.641350925929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45954.641350925929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45954.641350925929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45954.641350925929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45954.641350925929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45954.641350925929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45954.641350925929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45954.641350925929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45954.641350925929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45954.641350925929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45954.641350925929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45954.641350925929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45954.641350925929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45954.641350925929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45954.641350925929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45954.641350925929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45954.641350925929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45954.641350925929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45954.641350925929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45954.641350925929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45954.641350925929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45954.641350925929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45954.641350925929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45954.641350925929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45954.641350925929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45954.641350925929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45954.641350925929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45954.641350925929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45954.641350925929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45954.641350925929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45954.641350925929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45954.641350925929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45954.641350925929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45954.641350925929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45954.641350925929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45954.641350925929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45954.641350925929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45954.641350925929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45954.641350925929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45954.641350925929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45954.641350925929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45954.641350925929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45954.641350925929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45954.641350925929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45954.641350925929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45954.641350925929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45954.641350925929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45954.641350925929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45954.641350925929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45954.641350925929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45954.641350925929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45954.641350925929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45954.641350925929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45954.641350925929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45954.641350925929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45954.641350925929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45954.641350925929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45954.641350925929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45954.641350925929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45954.641350925929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45954.641350925929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45954.641350925929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45954.641350925929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45954.641350925929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45954.641350925929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45954.641350925929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45954.641350925929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45954.641350925929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45954.641350925929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45954.641350925929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45954.641350925929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45954.641350925929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45954.641350925929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45954.641350925929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45954.641350925929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45954.641350925929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45954.641350925929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45954.641350925929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45954.641350925929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45954.641350925929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45954.641350925929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45954.641350925929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45954.641350925929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45954.641350925929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45954.641350925929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45954.641350925929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45954.641350925929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45954.641350925929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45954.641350925929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45954.641350925929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45954.641350925929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45954.641350925929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45954.641350925929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45954.641350925929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45954.641350925929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45954.641350925929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45954.641350925929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45954.641350925929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45954.641350925929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45954.641350925929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45954.641350925929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45954.641350925929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45954.641350925929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45954.641350925929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45954.641350925929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45954.641350925929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45954.641350925929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45954.641350925929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45954.641350925929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45954.641350925929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45954.641350925929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45954.641350925929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45954.641350925929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45954.641350925929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45954.641350925929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45954.641350925929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45954.641350925929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45954.641350925929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45954.641350925929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45954.641350925929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45954.641350925929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45954.641350925929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45954.641350925929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45954.641350925929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45954.641350925929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45954.641350925929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45954.641350925929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45954.641350925929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45954.641350925929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45954.641350925929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45954.641350925929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45954.641350925929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45954.641350925929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45954.641350925929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45954.641350925929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45954.641350925929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45954.641350925929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45954.641350925929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45954.641350925929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45954.641350925929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45954.641350925929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45954.641350925929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45954.641350925929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45954.641350925929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45954.641350925929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45954.641350925929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45954.641350925929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45954.641350925929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45954.641350925929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45954.641350925929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45954.641350925929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45954.641350925929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45954.641350925929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45954.641350925929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45954.641350925929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45954.641350925929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45954.641350925929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45954.641350925929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45954.641350925929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45954.641350925929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45954.641350925929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45954.641350925929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45954.641350925929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45954.641350925929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45954.641350925929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45954.641350925929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45954.641350925929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45954.641350925929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45954.641350925929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45954.641350925929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45954.641350925929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45954.641350925929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45954.641350925929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45954.641350925929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45954.641350925929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45954.641350925929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45954.641350925929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45954.641350925929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45954.641350925929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45954.641350925929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45954.641350925929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45954.641350925929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45954.641350925929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45954.641350925929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45954.641350925929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45954.641350925929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45954.641350925929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45954.641350925929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45954.641350925929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45954.641350925929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45954.641350925929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45954.641350925929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45954.641350925929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45954.641350925929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45954.641350925929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45954.641350925929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45954.641350925929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45954.641350925929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45954.641350925929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45954.641350925929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45954.641350925929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45954.641350925929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45954.641350925929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45954.641350925929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45954.641350925929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45954.641350925929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45954.641350925929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45954.641350925929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45954.641350925929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45954.641350925929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45954.641350925929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45954.641350925929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45954.641350925929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45954.641350925929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45954.641350925929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45954.641350925929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45954.641350925929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45954.641350925929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45954.641350925929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45954.641350925929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45954.641350925929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45954.641350925929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45954.641350925929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45954.641350925929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45954.641350925929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45954.641350925929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45954.641350925929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45954.641350925929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45954.641350925929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45954.641350925929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45954.641350925929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45954.641350925929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45954.641350925929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45954.641350925929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45954.641350925929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45954.641350925929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45954.641350925929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45954.641350925929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45954.641350925929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45954.641350925929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45954.641350925929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45954.641350925929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45954.641350925929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45954.641350925929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45954.641350925929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45954.641350925929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45954.641350925929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45954.641350925929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45954.641350925929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45954.641350925929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45954.641350925929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45954.641350925929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45954.641350925929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45954.641350925929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45954.641350925929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45954.641350925929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45954.641350925929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45954.641350925929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45954.641350925929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45954.641350925929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45954.641350925929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45954.641350925929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45954.641350925929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45954.641350925929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45954.641350925929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45954.641350925929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45954.641350925929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45954.641350925929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45954.641350925929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45954.641350925929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45954.641350925929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45954.641350925929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45954.641350925929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45954.641350925929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45954.641350925929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45954.641350925929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45954.641350925929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45954.641350925929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45954.641350925929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45954.641350925929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45954.641350925929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45954.641350925929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45954.641350925929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45954.641350925929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45954.641350925929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45954.641350925929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45954.641350925929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45954.641350925929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45954.641350925929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45954.641350925929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45954.641350925929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45954.641350925929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45954.641350925929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45954.641350925929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45954.641350925929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45954.641350925929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45954.641350925929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45954.641350925929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45954.641350925929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45954.641350925929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45954.641350925929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45954.641350925929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45954.641350925929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45954.641350925929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45954.641350925929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45954.641350925929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45954.641350925929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45954.641350925929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45954.641350925929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45954.641350925929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45954.641350925929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45954.641350925929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45954.641350925929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45954.641350925929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45954.641350925929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45954.641350925929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45954.641350925929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45954.641350925929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45954.641350925929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45954.641350925929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45954.641350925929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45954.641350925929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45954.641350925929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45954.641350925929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45954.641350925929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45954.641350925929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45954.641350925929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45954.641350925929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45954.641350925929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45954.641350925929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45954.641350925929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45954.641350925929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45954.641350925929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45954.641350925929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45954.641350925929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45954.641350925929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45954.641350925929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45954.641350925929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45954.641350925929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45954.641350925929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45954.641350925929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45954.641350925929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45954.641350925929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45954.641350925929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45954.641350925929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45954.641350925929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45954.641350925929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45954.641350925929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45954.641350925929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45954.641350925929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45954.641350925929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45954.641350925929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45954.641350925929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45954.641350925929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45954.641350925929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45954.641350925929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45954.641350925929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45954.641350925929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45954.641350925929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45954.641350925929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45954.641350925929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45954.641350925929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45954.641350925929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45954.641350925929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45954.641350925929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45954.641350925929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45954.641350925929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45954.641350925929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45954.641350925929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45954.641350925929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45954.641350925929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45954.641350925929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45954.641350925929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45954.641350925929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45954.641350925929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45954.641350925929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45954.641350925929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45954.641350925929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45954.641350925929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45954.641350925929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45954.641350925929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45954.641350925929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45954.641350925929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45954.641350925929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45954.641350925929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45954.641350925929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45954.641350925929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45954.641350925929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45954.641350925929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45954.641350925929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45954.641350925929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45954.641350925929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45954.641350925929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45954.641350925929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45954.641350925929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45954.641350925929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45954.641350925929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45954.641350925929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45954.641350925929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45954.641350925929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45954.641350925929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45954.641350925929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45954.641350925929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45954.641350925929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45954.641350925929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45954.641350925929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45954.641350925929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45954.641350925929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45954.641350925929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45954.641350925929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45954.641350925929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45954.641350925929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45954.641350925929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45954.641350925929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45954.641350925929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45954.641350925929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45954.641350925929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45954.641350925929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45954.641350925929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45954.641350925929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45954.641350925929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45954.641350925929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45954.641350925929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45954.641350925929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45954.641350925929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45954.641350925929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45954.641350925929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45954.641350925929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45954.641350925929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45954.641350925929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45954.641350925929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45954.641350925929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45954.641350925929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45954.641350925929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45954.641350925929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45954.641350925929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45954.641350925929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45954.641350925929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45954.641350925929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45954.641350925929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45954.641350925929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45954.641350925929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45954.641350925929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45954.641350925929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45954.641350925929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45954.641350925929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45954.641350925929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45954.641350925929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45954.641350925929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45954.641350925929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45954.641350925929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45954.641350925929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45954.641350925929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45954.641350925929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45954.641350925929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45954.641350925929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45954.641350925929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45954.641350925929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45954.641350925929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45954.641350925929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45954.641350925929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45954.641350925929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45954.641350925929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45954.641350925929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45954.641350925929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45954.641350925929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45954.641350925929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45954.641350925929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45954.641350925929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45954.641350925929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45954.641350925929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45954.641350925929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45954.641350925929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45954.641350925929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45954.641350925929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45954.641350925929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45954.641350925929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45954.641350925929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45954.641350925929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45954.641350925929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45954.641350925929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45954.641350925929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45954.641350925929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45954.641350925929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45954.641350925929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45954.641350925929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45954.641350925929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45954.641350925929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45954.641350925929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45954.641350925929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45954.641350925929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45954.641350925929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45954.641350925929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45954.641350925929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45954.641350925929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45954.641350925929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45954.641350925929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45954.641350925929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45954.641350925929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45954.641350925929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45954.641350925929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45954.641350925929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45954.641350925929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45954.641350925929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45954.641350925929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45954.641350925929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45954.641350925929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45954.641350925929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45954.641350925929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45954.641350925929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45954.641350925929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45954.641350925929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45954.641350925929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45954.641350925929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45954.641350925929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45954.641350925929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45954.641350925929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45954.641350925929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45954.641350925929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45954.641350925929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45954.641350925929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45954.641350925929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45954.641350925929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45954.641350925929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45954.641350925929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45954.641350925929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45954.641350925929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45954.641350925929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45954.641350925929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45954.641350925929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45954.641350925929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45954.641350925929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45954.641350925929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45954.641350925929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45954.641350925929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45954.641350925929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45954.641350925929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45954.641350925929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45954.641350925929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45954.641350925929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45954.641350925929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45954.641350925929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45954.641350925929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45954.641350925929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45954.641350925929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45954.641350925929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45954.641350925929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45954.641350925929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45954.641350925929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45954.641350925929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45954.641350925929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45954.641350925929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45954.641350925929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45954.641350925929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45954.641350925929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45954.641350925929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45954.641350925929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45954.641350925929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45954.641350925929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45954.641350925929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45954.641350925929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45954.641350925929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45954.641350925929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45954.641350925929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45954.641350925929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45954.641350925929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45954.641350925929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45954.641350925929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45954.641350925929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45954.641350925929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45954.641350925929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45954.641350925929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45954.641350925929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45954.641350925929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45954.641350925929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45954.641350925929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45954.641350925929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45954.641350925929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45954.641350925929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45954.641350925929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45954.641350925929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45954.641350925929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45954.641350925929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45954.641350925929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45954.641350925929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45954.641350925929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45954.641350925929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45954.641350925929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45954.641350925929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45954.641350925929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45954.641350925929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45954.641350925929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45954.641350925929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45954.641350925929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45954.641350925929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45954.641350925929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45954.641350925929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45954.641350925929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45954.641350925929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45954.641350925929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45954.641350925929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45954.641350925929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45954.641350925929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45954.641350925929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45954.641350925929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45954.641350925929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45954.641350925929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45954.641350925929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45954.641350925929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45954.641350925929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45954.641350925929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45954.641350925929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45954.641350925929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45954.641350925929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45954.641350925929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45954.641350925929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45954.641350925929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45954.641350925929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45954.641350925929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45954.641350925929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45954.641350925929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45954.641350925929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45954.641350925929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45954.641350925929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45954.641350925929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45954.641350925929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45954.641350925929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45954.641350925929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45954.641350925929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45954.641350925929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45954.641350925929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45954.641350925929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45954.641350925929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45954.641350925929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45954.641350925929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45954.641350925929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45954.641350925929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45954.641350925929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45954.641350925929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45954.641350925929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45954.641350925929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45954.641350925929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45954.641350925929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45954.641350925929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45954.641350925929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45954.641350925929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45954.641350925929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45954.641350925929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45954.641350925929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45954.641350925929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45954.641350925929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45954.641350925929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45954.641350925929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45954.641350925929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45954.641350925929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45954.641350925929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45954.641350925929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45954.641350925929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45954.641350925929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45954.641350925929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45954.641350925929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45954.641350925929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45954.641350925929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45954.641350925929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45954.641350925929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45954.641350925929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45954.641350925929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45954.641350925929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45954.641350925929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45954.641350925929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45954.641350925929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45954.641350925929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45954.641350925929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45954.641350925929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45954.641350925929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45954.641350925929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45954.641350925929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45954.641350925929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45954.641350925929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45954.641350925929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45954.641350925929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45954.641350925929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45954.641350925929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45954.641350925929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45954.641350925929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45954.641350925929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45954.641350925929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45954.641350925929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45954.641350925929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45954.641350925929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45954.641350925929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45954.641350925929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45954.641350925929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45954.641350925929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45954.641350925929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45954.641350925929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45954.641350925929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45954.641350925929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45954.641350925929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45954.641350925929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45954.641350925929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45954.641350925929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45954.641350925929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45954.641350925929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45954.641350925929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45954.641350925929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45954.641350925929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45954.641350925929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45954.641350925929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45954.641350925929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45954.641350925929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45954.641350925929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45954.641350925929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45954.641350925929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45954.641350925929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45954.641350925929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45954.641350925929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45954.641350925929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45954.641350925929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45954.641350925929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45954.641350925929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45954.641350925929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45954.641350925929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45954.641350925929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45954.641350925929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45954.641350925929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45954.641350925929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45954.641350925929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45954.641350925929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45954.641350925929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45954.641350925929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45954.641350925929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45954.641350925929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45954.641350925929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45954.641350925929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45954.641350925929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45954.641350925929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45954.641350925929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45954.641350925929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45954.641350925929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45954.641350925929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45954.641350925929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45954.641350925929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45954.641350925929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45954.641350925929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45954.641350925929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45954.641350925929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45954.641350925929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45954.641350925929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45954.641350925929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45954.641350925929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45954.641350925929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45954.641350925929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45954.641350925929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45954.641350925929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45954.641350925929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45954.641350925929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45954.641350925929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45954.641350925929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45954.641350925929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45954.641350925929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45954.641350925929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45954.641350925929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45954.641350925929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45954.641350925929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45954.641350925929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45954.641350925929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45954.641350925929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45954.641350925929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45954.641350925929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45954.641350925929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45954.641350925929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45954.641350925929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45954.641350925929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45954.641350925929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45954.641350925929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45954.641350925929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45954.641350925929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45954.641350925929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45954.641350925929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45954.641350925929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45954.641350925929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45954.641350925929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45954.641350925929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45954.641350925929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45954.641350925929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45954.641350925929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45954.641350925929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45954.641350925929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45954.641350925929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45954.641350925929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45954.641350925929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45954.641350925929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45954.641350925929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45954.641350925929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45954.641350925929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45954.641350925929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45954.641350925929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45954.641350925929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45954.641350925929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45954.641350925929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45954.641350925929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45954.641350925929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45954.641350925929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45954.641350925929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45954.641350925929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45954.641350925929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45954.641350925929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45954.641350925929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45954.641350925929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45954.641350925929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45954.641350925929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45954.641350925929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45954.641350925929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45954.641350925929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45954.641350925929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251.16063333333295</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94" t="s">
        <v>27420</v>
      </c>
      <c r="E3" s="99" t="s">
        <v>38998</v>
      </c>
      <c r="F3" s="124">
        <v>45953.634722222225</v>
      </c>
      <c r="G3" s="125">
        <f ca="1">IFERROR(NOW()-F3,"")</f>
        <v>1.0066287037043367</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2</v>
      </c>
      <c r="D4" s="94" t="s">
        <v>35586</v>
      </c>
      <c r="E4" s="99" t="s">
        <v>38998</v>
      </c>
      <c r="F4" s="124">
        <v>45953.820138888892</v>
      </c>
      <c r="G4" s="125">
        <f ca="1">IFERROR(NOW()-F4,"")</f>
        <v>0.82121203703718493</v>
      </c>
      <c r="H4" s="124">
        <v>45953.776747685188</v>
      </c>
      <c r="I4" s="120" t="str">
        <f>IFERROR(VLOOKUP(D4,DB!A:F,6,0),"")</f>
        <v>SCECO</v>
      </c>
      <c r="J4" s="120" t="str">
        <f>IFERROR(VLOOKUP(D4,DB!A:G,7,0),"")</f>
        <v>In progress</v>
      </c>
      <c r="K4" s="126" t="s">
        <v>39095</v>
      </c>
      <c r="L4" s="122" t="str">
        <f>IFERROR(VLOOKUP(D4,DB!A:I,9,0),"")</f>
        <v>Latis</v>
      </c>
    </row>
    <row r="5" spans="1:16" ht="15" customHeight="1">
      <c r="A5" s="120" t="s">
        <v>39096</v>
      </c>
      <c r="B5" s="120" t="str">
        <f>IFERROR(VLOOKUP(D5,DB!A:K,11,0),"")</f>
        <v>R4</v>
      </c>
      <c r="C5" s="121">
        <v>2</v>
      </c>
      <c r="D5" s="122" t="s">
        <v>34352</v>
      </c>
      <c r="E5" s="123" t="s">
        <v>38998</v>
      </c>
      <c r="F5" s="124">
        <v>45954.603831018518</v>
      </c>
      <c r="G5" s="125">
        <f ca="1">IFERROR(NOW()-F5,"")</f>
        <v>3.7519907411478925E-2</v>
      </c>
      <c r="H5" s="124">
        <v>45954.586469907408</v>
      </c>
      <c r="I5" s="120" t="str">
        <f>IFERROR(VLOOKUP(D5,DB!A:F,6,0),"")</f>
        <v>SCECO</v>
      </c>
      <c r="J5" s="120" t="str">
        <f>IFERROR(VLOOKUP(D5,DB!A:G,7,0),"")</f>
        <v>Vandalized</v>
      </c>
      <c r="K5" s="126" t="s">
        <v>39097</v>
      </c>
      <c r="L5" s="122" t="str">
        <f>IFERROR(VLOOKUP(D5,DB!A:I,9,0),"")</f>
        <v>Latis</v>
      </c>
    </row>
    <row r="6" spans="1:16" ht="15" customHeight="1">
      <c r="A6" s="120" t="s">
        <v>39098</v>
      </c>
      <c r="B6" s="120" t="str">
        <f>IFERROR(VLOOKUP(D6,DB!A:K,11,0),"")</f>
        <v>R4</v>
      </c>
      <c r="C6" s="121">
        <v>1</v>
      </c>
      <c r="D6" s="122" t="s">
        <v>37641</v>
      </c>
      <c r="E6" s="123" t="s">
        <v>38998</v>
      </c>
      <c r="F6" s="124">
        <v>45954.623229166667</v>
      </c>
      <c r="G6" s="125">
        <f ca="1">IFERROR(NOW()-F6,"")</f>
        <v>1.8121759261703119E-2</v>
      </c>
      <c r="H6" s="124">
        <v>45954.623229166667</v>
      </c>
      <c r="I6" s="120" t="str">
        <f>IFERROR(VLOOKUP(D6,DB!A:F,6,0),"")</f>
        <v>SCECO</v>
      </c>
      <c r="J6" s="120" t="str">
        <f>IFERROR(VLOOKUP(D6,DB!A:G,7,0),"")</f>
        <v>Dead</v>
      </c>
      <c r="K6" s="126" t="s">
        <v>39099</v>
      </c>
      <c r="L6" s="122" t="str">
        <f>IFERROR(VLOOKUP(D6,DB!A:I,9,0),"")</f>
        <v>Latis</v>
      </c>
    </row>
    <row r="7" spans="1:16" ht="15" customHeight="1">
      <c r="A7" s="120"/>
      <c r="B7" s="120" t="str">
        <f>IFERROR(VLOOKUP(#REF!,DB!A:K,11,0),"")</f>
        <v/>
      </c>
      <c r="C7" s="121"/>
      <c r="D7" s="122"/>
      <c r="E7" s="123"/>
      <c r="F7" s="124"/>
      <c r="G7" s="125">
        <f ca="1">IFERROR(NOW()-F7,"")</f>
        <v>45954.641350925929</v>
      </c>
      <c r="H7" s="124"/>
      <c r="I7" s="120" t="str">
        <f>IFERROR(VLOOKUP(#REF!,DB!A:F,6,0),"")</f>
        <v/>
      </c>
      <c r="J7" s="120" t="str">
        <f>IFERROR(VLOOKUP(#REF!,DB!A:G,7,0),"")</f>
        <v/>
      </c>
      <c r="K7" s="126"/>
      <c r="L7" s="122" t="str">
        <f>IFERROR(VLOOKUP(#REF!,DB!A:I,9,0),"")</f>
        <v/>
      </c>
    </row>
    <row r="8" spans="1:16" ht="15" customHeight="1">
      <c r="A8" s="120"/>
      <c r="B8" s="120" t="str">
        <f>IFERROR(VLOOKUP(D8,DB!A:K,11,0),"")</f>
        <v/>
      </c>
      <c r="C8" s="121"/>
      <c r="D8" s="122"/>
      <c r="E8" s="123"/>
      <c r="F8" s="124"/>
      <c r="G8" s="125">
        <f ca="1">IFERROR(NOW()-F8,"")</f>
        <v>45954.641350925929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45954.641350925929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45954.641350925929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45954.641350925929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123"/>
      <c r="F12" s="124"/>
      <c r="G12" s="125">
        <f ca="1">IFERROR(NOW()-F12,"")</f>
        <v>45954.641350925929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45954.641350925929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45954.641350925929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45954.641350925929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45954.641350925929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45954.641350925929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45954.641350925929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45954.641350925929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45954.641350925929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45954.641350925929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62"/>
      <c r="E22" s="123"/>
      <c r="F22" s="124"/>
      <c r="G22" s="125">
        <f ca="1">IFERROR(NOW()-F22,"")</f>
        <v>45954.641350925929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45954.641350925929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45954.641350925929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45954.641350925929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45954.641350925929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45954.641350925929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45954.641350925929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45954.641350925929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45954.641350925929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45954.641350925929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45954.641350925929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45954.641350925929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45954.641350925929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45954.641350925929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45954.641350925929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45954.641350925929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45954.641350925929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45954.641350925929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45954.641350925929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45954.641350925929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45954.641350925929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45954.641350925929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45954.641350925929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45954.641350925929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45954.641350925929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45954.641350925929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45954.641350925929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45954.641350925929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45954.641350925929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45954.641350925929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45954.641350925929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45954.641350925929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45954.641350925929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45954.641350925929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45954.641350925929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45954.641350925929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45954.641350925929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45954.641350925929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45954.641350925929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45954.641350925929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45954.641350925929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45954.641350925929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45954.641350925929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45954.641350925929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45954.641350925929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45954.641350925929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45954.641350925929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45954.641350925929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45954.641350925929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45954.641350925929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45954.641350925929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45954.641350925929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45954.641350925929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45954.641350925929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45954.641350925929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45954.641350925929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45954.641350925929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45954.641350925929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45954.641350925929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45954.641350925929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45954.641350925929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45954.641350925929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45954.641350925929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45954.641350925929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45954.641350925929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45954.641350925929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45954.641350925929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45954.641350925929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45954.641350925929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45954.641350925929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45954.641350925929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45954.641350925929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45954.641350925929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45954.641350925929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45954.641350925929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45954.641350925929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45954.641350925929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45954.641350925929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45954.641350925929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45954.641350925929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45954.641350925929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45954.641350925929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45954.641350925929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45954.641350925929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45954.641350925929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45954.641350925929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45954.641350925929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45954.641350925929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45954.641350925929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45954.641350925929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45954.641350925929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45954.641350925929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45954.641350925929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45954.641350925929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45954.641350925929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45954.641350925929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45954.641350925929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45954.641350925929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45954.641350925929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45954.641350925929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45954.641350925929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45954.641350925929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45954.641350925929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45954.641350925929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45954.641350925929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45954.641350925929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45954.641350925929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45954.641350925929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45954.641350925929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45954.641350925929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45954.641350925929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45954.641350925929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45954.641350925929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45954.641350925929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45954.641350925929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45954.641350925929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45954.641350925929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45954.641350925929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45954.641350925929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45954.641350925929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45954.641350925929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45954.641350925929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45954.641350925929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45954.641350925929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45954.641350925929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45954.641350925929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45954.641350925929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45954.641350925929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45954.641350925929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45954.641350925929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45954.641350925929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45954.641350925929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45954.641350925929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45954.641350925929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45954.641350925929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45954.641350925929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45954.641350925929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45954.641350925929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45954.641350925929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45954.641350925929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45954.641350925929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45954.641350925929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45954.641350925929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45954.641350925929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45954.641350925929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45954.641350925929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45954.641350925929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45954.641350925929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45954.641350925929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45954.641350925929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45954.641350925929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45954.641350925929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45954.641350925929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45954.641350925929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45954.641350925929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45954.641350925929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45954.641350925929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45954.641350925929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45954.641350925929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45954.641350925929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45954.641350925929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45954.641350925929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45954.641350925929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45954.641350925929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45954.641350925929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45954.641350925929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45954.641350925929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45954.641350925929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45954.641350925929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45954.641350925929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45954.641350925929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45954.641350925929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45954.641350925929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45954.641350925929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45954.641350925929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45954.641350925929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45954.641350925929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45954.641350925929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45954.641350925929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45954.641350925929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45954.641350925929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45954.641350925929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45954.641350925929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45954.641350925929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45954.641350925929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45954.641350925929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45954.641350925929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45954.641350925929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45954.641350925929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45954.641350925929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45954.641350925929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45954.641350925929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45954.641350925929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45954.641350925929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45954.641350925929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45954.641350925929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45954.641350925929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45954.641350925929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45954.641350925929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45954.641350925929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45954.641350925929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45954.641350925929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45954.641350925929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45954.641350925929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45954.641350925929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45954.641350925929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45954.641350925929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45954.641350925929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45954.641350925929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45954.641350925929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45954.641350925929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45954.641350925929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45954.641350925929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45954.641350925929</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45954.641350925929</v>
      </c>
      <c r="H236" s="124"/>
      <c r="I236" s="120" t="str">
        <f>IFERROR(VLOOKUP(D236,DB!A:F,6,0),"")</f>
        <v/>
      </c>
      <c r="J236" s="120" t="str">
        <f>IFERROR(VLOOKUP(D236,DB!A:G,7,0),"")</f>
        <v/>
      </c>
      <c r="K236" s="126"/>
      <c r="L236" s="122" t="str">
        <f>IFERROR(VLOOKUP(D236,DB!A:I,9,0),"")</f>
        <v/>
      </c>
    </row>
    <row r="237" spans="1:12" ht="15" customHeight="1">
      <c r="A237" s="127"/>
      <c r="B237" s="127" t="str">
        <f>IFERROR(VLOOKUP(D237,DB!A:K,11,0),"")</f>
        <v/>
      </c>
      <c r="C237" s="128"/>
      <c r="D237" s="129"/>
      <c r="E237" s="130"/>
      <c r="F237" s="131"/>
      <c r="G237" s="132">
        <f ca="1">IFERROR(NOW()-F237,"")</f>
        <v>45954.641350925929</v>
      </c>
      <c r="H237" s="131"/>
      <c r="I237" s="127" t="str">
        <f>IFERROR(VLOOKUP(D237,DB!A:F,6,0),"")</f>
        <v/>
      </c>
      <c r="J237" s="127" t="str">
        <f>IFERROR(VLOOKUP(D237,DB!A:G,7,0),"")</f>
        <v/>
      </c>
      <c r="K237" s="133"/>
      <c r="L237" s="129" t="str">
        <f>IFERROR(VLOOKUP(D237,DB!A:I,9,0),"")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K10" sqref="K10"/>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62.809290740740835</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39081</v>
      </c>
      <c r="F3" s="38">
        <v>45926.188877314817</v>
      </c>
      <c r="G3" s="145">
        <f t="shared" ref="G3" ca="1" si="0">IFERROR(NOW()-F3,"")</f>
        <v>28.452473611112509</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39081</v>
      </c>
      <c r="F4" s="154">
        <v>45948.661111111112</v>
      </c>
      <c r="G4" s="155">
        <f ca="1">IFERROR(NOW()-F4,"")</f>
        <v>5.9802398148167413</v>
      </c>
      <c r="H4" s="154">
        <v>45948.661111111112</v>
      </c>
      <c r="I4" s="153" t="str">
        <f>IFERROR(VLOOKUP(D4,DB!A:F,6,0),"")</f>
        <v>SCECO</v>
      </c>
      <c r="J4" s="153" t="str">
        <f>IFERROR(VLOOKUP(D4,DB!A:G,7,0),"")</f>
        <v>Dead</v>
      </c>
      <c r="K4" s="153" t="s">
        <v>39105</v>
      </c>
      <c r="L4" s="153" t="str">
        <f>IFERROR(VLOOKUP(D4,DB!A:I,9,0),"")</f>
        <v>Latis</v>
      </c>
    </row>
    <row r="5" spans="1:13" ht="30.75">
      <c r="A5" s="153" t="s">
        <v>39106</v>
      </c>
      <c r="B5" s="153" t="str">
        <f>IFERROR(VLOOKUP(D5,DB!A:K,11,0),"")</f>
        <v>R5</v>
      </c>
      <c r="C5" s="153">
        <v>1</v>
      </c>
      <c r="D5" s="153" t="s">
        <v>35526</v>
      </c>
      <c r="E5" s="153" t="s">
        <v>38998</v>
      </c>
      <c r="F5" s="154">
        <v>45954.449641203704</v>
      </c>
      <c r="G5" s="155">
        <f ca="1">IFERROR(NOW()-F5,"")</f>
        <v>0.191709722224914</v>
      </c>
      <c r="H5" s="154">
        <v>45954.369560185187</v>
      </c>
      <c r="I5" s="153" t="str">
        <f>IFERROR(VLOOKUP(D5,DB!A:F,6,0),"")</f>
        <v>SCECO</v>
      </c>
      <c r="J5" s="153" t="str">
        <f>IFERROR(VLOOKUP(D5,DB!A:G,7,0),"")</f>
        <v>Good</v>
      </c>
      <c r="K5" s="153" t="s">
        <v>39107</v>
      </c>
      <c r="L5" s="153" t="str">
        <f>IFERROR(VLOOKUP(D5,DB!A:I,9,0),"")</f>
        <v>Latis</v>
      </c>
    </row>
    <row r="6" spans="1:13" ht="15">
      <c r="A6" s="153"/>
      <c r="B6" s="153" t="str">
        <f>IFERROR(VLOOKUP(D6,DB!A:K,11,0),"")</f>
        <v/>
      </c>
      <c r="C6" s="153"/>
      <c r="D6" s="153"/>
      <c r="E6" s="153"/>
      <c r="F6" s="154"/>
      <c r="G6" s="155">
        <f ca="1">IFERROR(NOW()-F6,"")</f>
        <v>45954.641350925929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45954.641350925929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45954.641350925929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45954.641350925929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45954.641350925929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45954.641350925929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45954.641350925929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45954.641350925929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45954.641350925929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45954.641350925929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45954.641350925929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45954.641350925929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45954.641350925929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45954.641350925929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45954.641350925929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45954.641350925929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45954.641350925929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45954.641350925929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45954.641350925929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45954.641350925929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45954.641350925929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45954.641350925929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45954.641350925929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45954.641350925929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45954.641350925929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45954.641350925929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45954.641350925929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45954.641350925929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45954.641350925929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45954.641350925929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45954.641350925929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45954.641350925929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45954.641350925929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45954.641350925929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45954.641350925929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45954.641350925929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45954.641350925929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45954.641350925929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45954.641350925929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45954.641350925929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45954.641350925929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45954.641350925929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45954.641350925929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45954.641350925929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45954.641350925929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45954.641350925929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45954.641350925929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45954.641350925929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45954.641350925929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45954.641350925929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45954.641350925929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45954.641350925929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45954.641350925929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45954.641350925929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45954.641350925929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45954.641350925929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45954.641350925929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45954.641350925929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45954.641350925929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45954.641350925929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45954.641350925929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45954.641350925929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45954.641350925929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45954.641350925929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45954.641350925929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45954.641350925929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45954.641350925929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45954.641350925929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45954.641350925929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45954.641350925929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45954.641350925929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45954.641350925929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45954.641350925929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45954.641350925929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45954.641350925929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45954.641350925929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45954.641350925929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45954.641350925929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45954.641350925929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45954.641350925929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45954.641350925929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45954.641350925929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45954.641350925929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45954.641350925929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45954.641350925929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45954.641350925929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45954.641350925929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45954.641350925929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45954.641350925929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45954.641350925929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45954.641350925929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45954.641350925929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45954.641350925929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45954.641350925929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45954.641350925929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45954.641350925929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45954.641350925929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45954.641350925929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45954.641350925929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45954.641350925929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45954.641350925929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45954.641350925929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45954.641350925929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45954.641350925929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45954.641350925929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45954.641350925929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45954.641350925929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45954.641350925929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45954.641350925929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45954.641350925929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45954.641350925929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45954.641350925929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45954.641350925929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45954.641350925929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45954.641350925929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45954.641350925929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45954.641350925929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45954.641350925929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45954.641350925929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45954.641350925929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45954.641350925929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45954.641350925929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45954.641350925929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45954.641350925929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45954.641350925929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45954.641350925929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45954.641350925929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45954.641350925929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45954.641350925929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45954.641350925929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45954.641350925929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45954.641350925929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45954.641350925929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45954.641350925929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45954.641350925929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45954.641350925929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45954.641350925929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45954.641350925929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45954.641350925929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45954.641350925929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45954.641350925929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45954.641350925929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45954.641350925929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45954.641350925929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45954.641350925929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45954.641350925929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45954.641350925929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45954.641350925929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45954.641350925929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45954.641350925929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45954.641350925929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45954.641350925929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45954.641350925929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45954.641350925929</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45954.641350925929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45954.641350925929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45954.641350925929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45954.641350925929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45954.641350925929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45954.641350925929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45954.641350925929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45954.641350925929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45954.641350925929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45954.641350925929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45954.641350925929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45954.641350925929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45954.641350925929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45954.641350925929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45954.641350925929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45954.641350925929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45954.641350925929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45954.641350925929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45954.641350925929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45954.641350925929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45954.641350925929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45954.641350925929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45954.641350925929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45954.641350925929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45954.641350925929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45954.641350925929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45954.641350925929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45954.641350925929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45954.641350925929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45954.641350925929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45954.641350925929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45954.641350925929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45954.641350925929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45954.641350925929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45954.641350925929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45954.641350925929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45954.641350925929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45954.641350925929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45954.641350925929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45954.641350925929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45954.641350925929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45954.641350925929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45954.641350925929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45954.641350925929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45954.641350925929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45954.641350925929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45954.641350925929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45954.641350925929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45954.641350925929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45954.641350925929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45954.641350925929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45954.641350925929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45954.641350925929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45954.641350925929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45954.641350925929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45954.641350925929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45954.641350925929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45954.641350925929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45954.641350925929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45954.641350925929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45954.641350925929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45954.641350925929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45954.641350925929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45954.641350925929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45954.641350925929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45954.641350925929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45954.641350925929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45954.641350925929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45954.641350925929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45954.641350925929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45954.641350925929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45954.641350925929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45954.641350925929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45954.641350925929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45954.641350925929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45954.641350925929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45954.641350925929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45954.641350925929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45954.641350925929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45954.641350925929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45954.641350925929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45954.641350925929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45954.641350925929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45954.641350925929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45954.641350925929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45954.641350925929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45954.641350925929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45954.641350925929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45954.641350925929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45954.641350925929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45954.641350925929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45954.641350925929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45954.641350925929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45954.641350925929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45954.641350925929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45954.641350925929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45954.641350925929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45954.641350925929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45954.641350925929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45954.641350925929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45954.641350925929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45954.641350925929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45954.641350925929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45954.641350925929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45954.641350925929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45954.641350925929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45954.641350925929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45954.641350925929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45954.641350925929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45954.641350925929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45954.641350925929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45954.641350925929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45954.641350925929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45954.641350925929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45954.641350925929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45954.641350925929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45954.641350925929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45954.641350925929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45954.641350925929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45954.641350925929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45954.641350925929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45954.641350925929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45954.641350925929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45954.641350925929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45954.641350925929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45954.641350925929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45954.641350925929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45954.641350925929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45954.641350925929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45954.641350925929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45954.641350925929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45954.641350925929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45954.641350925929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45954.641350925929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45954.641350925929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45954.641350925929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45954.641350925929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45954.641350925929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45954.641350925929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45954.641350925929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45954.641350925929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45954.641350925929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45954.641350925929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45954.641350925929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45954.641350925929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45954.641350925929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45954.641350925929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45954.641350925929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45954.641350925929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45954.641350925929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45954.641350925929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45954.641350925929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45954.641350925929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45954.641350925929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45954.641350925929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45954.641350925929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45954.641350925929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45954.641350925929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45954.641350925929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45954.641350925929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45954.641350925929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45954.641350925929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45954.641350925929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45954.641350925929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45954.641350925929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45954.641350925929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45954.641350925929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45954.641350925929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45954.641350925929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45954.641350925929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45954.641350925929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45954.641350925929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45954.641350925929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45954.641350925929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45954.641350925929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45954.641350925929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45954.641350925929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45954.641350925929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45954.641350925929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45954.641350925929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45954.641350925929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45954.641350925929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45954.641350925929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45954.641350925929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45954.641350925929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45954.641350925929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45954.641350925929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45954.641350925929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45954.641350925929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45954.641350925929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45954.641350925929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45954.641350925929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45954.641350925929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45954.641350925929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45954.641350925929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45954.641350925929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45954.641350925929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45954.641350925929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45954.641350925929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45954.641350925929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45954.641350925929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45954.641350925929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45954.641350925929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45954.641350925929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45954.641350925929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45954.641350925929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45954.641350925929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45954.641350925929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45954.641350925929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45954.641350925929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45954.641350925929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45954.641350925929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45954.641350925929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45954.641350925929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45954.641350925929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45954.641350925929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45954.641350925929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45954.641350925929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45954.641350925929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45954.641350925929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45954.641350925929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45954.641350925929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45954.641350925929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45954.641350925929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45954.641350925929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45954.641350925929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45954.641350925929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45954.641350925929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45954.641350925929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45954.641350925929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45954.641350925929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45954.641350925929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45954.641350925929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45954.641350925929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45954.641350925929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45954.641350925929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45954.641350925929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45954.641350925929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45954.641350925929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45954.641350925929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45954.641350925929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45954.641350925929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45954.641350925929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45954.641350925929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45954.641350925929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45954.641350925929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45954.641350925929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45954.641350925929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45954.641350925929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45954.641350925929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45954.641350925929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45954.641350925929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45954.641350925929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45954.641350925929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45954.641350925929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45954.641350925929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45954.641350925929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45954.641350925929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45954.641350925929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45954.641350925929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45954.641350925929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45954.641350925929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45954.641350925929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45954.641350925929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45954.641350925929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45954.641350925929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45954.641350925929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45954.641350925929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45954.641350925929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45954.641350925929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45954.641350925929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45954.641350925929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45954.641350925929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45954.641350925929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45954.641350925929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45954.641350925929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45954.641350925929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45954.641350925929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45954.641350925929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45954.641350925929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45954.641350925929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45954.641350925929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45954.641350925929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45954.641350925929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45954.641350925929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45954.641350925929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45954.641350925929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45954.641350925929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45954.641350925929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45954.641350925929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45954.641350925929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45954.641350925929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45954.641350925929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45954.641350925929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45954.641350925929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45954.641350925929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45954.641350925929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45954.641350925929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45954.641350925929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45954.641350925929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45954.641350925929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45954.641350925929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45954.641350925929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45954.641350925929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45954.641350925929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45954.641350925929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45954.641350925929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45954.641350925929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45954.641350925929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45954.641350925929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45954.641350925929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45954.641350925929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45954.641350925929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45954.641350925929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45954.641350925929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45954.641350925929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45954.641350925929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45954.641350925929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45954.641350925929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45954.641350925929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45954.641350925929</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1</v>
      </c>
      <c r="D2" s="104" t="s">
        <v>33359</v>
      </c>
      <c r="E2" s="107" t="s">
        <v>38998</v>
      </c>
      <c r="F2" s="108">
        <v>45954.610289351855</v>
      </c>
      <c r="G2" s="77">
        <f ca="1">IFERROR(NOW()-F2,"-")</f>
        <v>3.106157407455612E-2</v>
      </c>
      <c r="H2" s="108">
        <v>45954.604594907411</v>
      </c>
      <c r="I2" s="104" t="str">
        <f>IFERROR(VLOOKUP(D2,DB!A:F,6,0),"")</f>
        <v>Generator-SG</v>
      </c>
      <c r="J2" s="103" t="str">
        <f>IFERROR(VLOOKUP(D2,DB!A:G,7,0),"")</f>
        <v>Vandalized</v>
      </c>
      <c r="K2" s="109" t="s">
        <v>39109</v>
      </c>
      <c r="L2" s="110" t="str">
        <f>IFERROR(VLOOKUP(D2,DB!A:I,9,0),"")</f>
        <v>Latis</v>
      </c>
    </row>
    <row r="3" spans="1:16383" ht="31.5" customHeight="1">
      <c r="A3" s="105"/>
      <c r="B3" s="104" t="str">
        <f>IFERROR(VLOOKUP(D3,DB!A:K,11,0),"")</f>
        <v/>
      </c>
      <c r="C3" s="106"/>
      <c r="D3"/>
      <c r="E3" s="107"/>
      <c r="F3" s="108"/>
      <c r="G3" s="77">
        <f ca="1">IFERROR(NOW()-F3,"-")</f>
        <v>45954.641350925929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45954.641350925929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45954.641350925929</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45954.641350925929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45954.641350925929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45954.641350925929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45954.641350925929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45954.641350925929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45954.641350925929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45954.641350925929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45954.641350925929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45954.641350925929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45954.641350925929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45954.641350925929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45954.641350925929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45954.641350925929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45954.641350925929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45954.641350925929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45954.641350925929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45954.641350925929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45954.641350925929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45954.641350925929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45954.641350925929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45954.641350925929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45954.641350925929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45954.641350925929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45954.641350925929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45954.641350925929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45954.641350925929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45954.641350925929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45954.641350925929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45954.641350925929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45954.641350925929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45954.641350925929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45954.641350925929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45954.641350925929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45954.641350925929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45954.641350925929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45954.641350925929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45954.641350925929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45954.641350925929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45954.641350925929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45954.641350925929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45954.641350925929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45954.641350925929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45954.641350925929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45954.641350925929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45954.641350925929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45954.641350925929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45954.641350925929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45954.641350925929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45954.641350925929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45954.641350925929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45954.641350925929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45954.641350925929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45954.641350925929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45954.641350925929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45954.641350925929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45954.641350925929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45954.641350925929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45954.641350925929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45954.641350925929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45954.641350925929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45954.641350925929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45954.641350925929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45954.641350925929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45954.641350925929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45954.641350925929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45954.641350925929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45954.641350925929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45954.641350925929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45954.641350925929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45954.641350925929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45954.641350925929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45954.641350925929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45954.641350925929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45954.641350925929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45954.641350925929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45954.641350925929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45954.641350925929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45954.641350925929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45954.641350925929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45954.641350925929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45954.641350925929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45954.641350925929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45954.641350925929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45954.641350925929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45954.641350925929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45954.641350925929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45954.641350925929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45954.641350925929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45954.641350925929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45954.641350925929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45954.641350925929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45954.641350925929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45954.641350925929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45954.641350925929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45954.641350925929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45954.641350925929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45954.641350925929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45954.641350925929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45954.641350925929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45954.641350925929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45954.641350925929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45954.641350925929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45954.641350925929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45954.641350925929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45954.641350925929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45954.641350925929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45954.641350925929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45954.641350925929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45954.641350925929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45954.641350925929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45954.641350925929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45954.641350925929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45954.641350925929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45954.641350925929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45954.641350925929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45954.641350925929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45954.641350925929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45954.641350925929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45954.641350925929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45954.641350925929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45954.641350925929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45954.641350925929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45954.641350925929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45954.641350925929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45954.641350925929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45954.641350925929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45954.641350925929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45954.641350925929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45954.641350925929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45954.641350925929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45954.641350925929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45954.641350925929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45954.641350925929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45954.641350925929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45954.641350925929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45954.641350925929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45954.641350925929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45954.641350925929</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45954.641350925929</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45954.641350925929</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45954.641350925929</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45954.641350925929</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45954.641350925929</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2025-10-24T12:24:25Z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