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25" documentId="120_S{2AC9BD13-BADA-5192-A53E-5A8FF88502F6}" xr6:coauthVersionLast="47" xr6:coauthVersionMax="47" xr10:uidLastSave="{E0D70B5C-1974-4E2F-B0E2-B814CD3D005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I5" i="4"/>
  <c r="J5" i="4"/>
  <c r="L5" i="4"/>
  <c r="B5" i="4"/>
  <c r="I8" i="5"/>
  <c r="J8" i="5"/>
  <c r="I9" i="5"/>
  <c r="J9" i="5"/>
  <c r="I10" i="5"/>
  <c r="J10" i="5"/>
  <c r="B8" i="5"/>
  <c r="B9" i="5"/>
  <c r="B10" i="5"/>
  <c r="B7" i="5"/>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<sst xmlns="http://schemas.openxmlformats.org/spreadsheetml/2006/main" count="181567" uniqueCount="39159">
  <si>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</si>
  <si>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</si>
  <si>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</si>
  <si>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</si>
  <si>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</si>
  <si>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</si>
  <si>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</si>
  <si>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</si>
  <si>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</si>
  <si>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</si>
  <si>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</si>
  <si>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</si>
  <si>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</si>
  <si>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</si>
  <si>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</si>
  <si>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</si>
  <si>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</si>
  <si>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</si>
  <si>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</si>
  <si>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</si>
  <si>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</si>
  <si>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</si>
  <si>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</si>
  <si>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</si>
  <si>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</si>
  <si>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</si>
  <si>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</si>
  <si>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</si>
  <si>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</si>
  <si>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</si>
  <si>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</si>
  <si>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</si>
  <si>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</si>
  <si>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</si>
  <si>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</si>
  <si>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</si>
  <si>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</si>
  <si>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</si>
  <si>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</si>
  <si>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</si>
  <si>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</si>
  <si>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</si>
  <si>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</si>
  <si>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</si>
  <si>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</si>
  <si>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</si>
  <si>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</si>
  <si>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</si>
  <si>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</si>
  <si>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</si>
  <si>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</si>
  <si>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</si>
  <si>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</si>
  <si>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</si>
  <si>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</si>
  <si>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</si>
  <si>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</si>
  <si>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</si>
  <si>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</si>
  <si>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</si>
  <si>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</si>
  <si>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</si>
  <si>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</si>
  <si>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</si>
  <si>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</si>
  <si>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</si>
  <si>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</si>
  <si>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</si>
  <si>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</si>
  <si>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</si>
  <si>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</si>
  <si>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</si>
  <si>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</si>
  <si>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</si>
  <si>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</si>
  <si>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</si>
  <si>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</si>
  <si>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</si>
  <si>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</si>
  <si>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</si>
  <si>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</si>
  <si>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</si>
  <si>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</si>
  <si>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</si>
  <si>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</si>
  <si>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</si>
  <si>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</si>
  <si>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</si>
  <si>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</si>
  <si>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</si>
  <si>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</si>
  <si>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</si>
  <si>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</si>
  <si>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</si>
  <si>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</si>
  <si>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</si>
  <si>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</si>
  <si>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</si>
  <si>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</si>
  <si>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</si>
  <si>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</si>
  <si>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</si>
  <si>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</si>
  <si>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</si>
  <si>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</si>
  <si>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</si>
  <si>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</si>
  <si>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</si>
  <si>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</si>
  <si>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</si>
  <si>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</si>
  <si>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</si>
  <si>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</si>
  <si>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</si>
  <si>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</si>
  <si>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</si>
  <si>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</si>
  <si>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</si>
  <si>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</si>
  <si>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</si>
  <si>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</si>
  <si>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</si>
  <si>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</si>
  <si>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</si>
  <si>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</si>
  <si>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</si>
  <si>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</si>
  <si>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</si>
  <si>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</si>
  <si>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</si>
  <si>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</si>
  <si>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</si>
  <si>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</si>
  <si>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</si>
  <si>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</si>
  <si>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</si>
  <si>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</si>
  <si>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</si>
  <si>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</si>
  <si>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</si>
  <si>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</si>
  <si>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</si>
  <si>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</si>
  <si>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</si>
  <si>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</si>
  <si>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</si>
  <si>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</si>
  <si>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</si>
  <si>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</si>
  <si>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</si>
  <si>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</si>
  <si>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</si>
  <si>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</si>
  <si>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</si>
  <si>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</si>
  <si>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</si>
  <si>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</si>
  <si>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</si>
  <si>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</si>
  <si>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</si>
  <si>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</si>
  <si>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</si>
  <si>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</si>
  <si>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</si>
  <si>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</si>
  <si>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</si>
  <si>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</si>
  <si>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</si>
  <si>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</si>
  <si>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</si>
  <si>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</si>
  <si>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</si>
  <si>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</si>
  <si>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</si>
  <si>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</si>
  <si>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</si>
  <si>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</si>
  <si>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</si>
  <si>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</si>
  <si>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</si>
  <si>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</si>
  <si>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</si>
  <si>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</si>
  <si>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</si>
  <si>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</si>
  <si>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</si>
  <si>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</si>
  <si>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</si>
  <si>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</si>
  <si>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</si>
  <si>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</si>
  <si>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</si>
  <si>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</si>
  <si>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</si>
  <si>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</si>
  <si>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</si>
  <si>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</si>
  <si>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</si>
  <si>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</si>
  <si>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</si>
  <si>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</si>
  <si>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</si>
  <si>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</si>
  <si>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</si>
  <si>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</si>
  <si>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</si>
  <si>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</si>
  <si>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</si>
  <si>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</si>
  <si>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</si>
  <si>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</si>
  <si>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</si>
  <si>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</si>
  <si>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</si>
  <si>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</si>
  <si>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</si>
  <si>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</si>
  <si>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</si>
  <si>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</si>
  <si>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</si>
  <si>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</si>
  <si>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</si>
  <si>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</si>
  <si>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</si>
  <si>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</si>
  <si>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</si>
  <si>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</si>
  <si>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</si>
  <si>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</si>
  <si>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</si>
  <si>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</si>
  <si>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</si>
  <si>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</si>
  <si>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</si>
  <si>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</si>
  <si>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</si>
  <si>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</si>
  <si>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</si>
  <si>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</si>
  <si>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</si>
  <si>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</si>
  <si>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</si>
  <si>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</si>
  <si>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</si>
  <si>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</si>
  <si>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</si>
  <si>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</si>
  <si>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</si>
  <si>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</si>
  <si>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</si>
  <si>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</si>
  <si>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</si>
  <si>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</si>
  <si>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</si>
  <si>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</si>
  <si>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</si>
  <si>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</si>
  <si>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</si>
  <si>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</si>
  <si>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</si>
  <si>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</si>
  <si>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</si>
  <si>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</si>
  <si>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</si>
  <si>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</si>
  <si>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</si>
  <si>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</si>
  <si>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</si>
  <si>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</si>
  <si>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</si>
  <si>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</si>
  <si>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</si>
  <si>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</si>
  <si>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</si>
  <si>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</si>
  <si>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</si>
  <si>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</si>
  <si>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</si>
  <si>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</si>
  <si>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</si>
  <si>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</si>
  <si>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</si>
  <si>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</si>
  <si>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</si>
  <si>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</si>
  <si>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</si>
  <si>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</si>
  <si>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</si>
  <si>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</si>
  <si>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</si>
  <si>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</si>
  <si>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</si>
  <si>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</si>
  <si>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</si>
  <si>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</si>
  <si>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</si>
  <si>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</si>
  <si>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</si>
  <si>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</si>
  <si>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</si>
  <si>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</si>
  <si>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</si>
  <si>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</si>
  <si>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</si>
  <si>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</si>
  <si>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</si>
  <si>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</si>
  <si>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</si>
  <si>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</si>
  <si>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</si>
  <si>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</si>
  <si>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</si>
  <si>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</si>
  <si>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</si>
  <si>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</si>
  <si>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</si>
  <si>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</si>
  <si>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</si>
  <si>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</si>
  <si>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</si>
  <si>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</si>
  <si>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</si>
  <si>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</si>
  <si>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</si>
  <si>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</si>
  <si>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</si>
  <si>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</si>
  <si>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</si>
  <si>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</si>
  <si>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</si>
  <si>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</si>
  <si>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</si>
  <si>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</si>
  <si>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</si>
  <si>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</si>
  <si>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</si>
  <si>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</si>
  <si>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</si>
  <si>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</si>
  <si>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</si>
  <si>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</si>
  <si>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</si>
  <si>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</si>
  <si>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</si>
  <si>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</si>
  <si>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</si>
  <si>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</si>
  <si>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</si>
  <si>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</si>
  <si>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</si>
  <si>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</si>
  <si>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</si>
  <si>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</si>
  <si>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</si>
  <si>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</si>
  <si>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</si>
  <si>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</si>
  <si>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</si>
  <si>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</si>
  <si>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</si>
  <si>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</si>
  <si>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</si>
  <si>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</si>
  <si>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</si>
  <si>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</si>
  <si>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</si>
  <si>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</si>
  <si>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</si>
  <si>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</si>
  <si>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</si>
  <si>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</si>
  <si>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</si>
  <si>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</si>
  <si>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</si>
  <si>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</si>
  <si>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</si>
  <si>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</si>
  <si>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</si>
  <si>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</si>
  <si>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</si>
  <si>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</si>
  <si>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</si>
  <si>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</si>
  <si>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</si>
  <si>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</si>
  <si>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</si>
  <si>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</si>
  <si>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</si>
  <si>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</si>
  <si>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</si>
  <si>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</si>
  <si>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</si>
  <si>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</si>
  <si>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</si>
  <si>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</si>
  <si>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</si>
  <si>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</si>
  <si>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</si>
  <si>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</si>
  <si>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</si>
  <si>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</si>
  <si>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</si>
  <si>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</si>
  <si>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</si>
  <si>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</si>
  <si>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</si>
  <si>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</si>
  <si>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</si>
  <si>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</si>
  <si>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</si>
  <si>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</si>
  <si>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</si>
  <si>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</si>
  <si>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</si>
  <si>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</si>
  <si>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</si>
  <si>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</si>
  <si>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</si>
  <si>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</si>
  <si>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</si>
  <si>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</si>
  <si>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</si>
  <si>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</si>
  <si>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</si>
  <si>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</si>
  <si>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</si>
  <si>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</si>
  <si>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</si>
  <si>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</si>
  <si>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</si>
  <si>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</si>
  <si>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</si>
  <si>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</si>
  <si>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</si>
  <si>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</si>
  <si>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</si>
  <si>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</si>
  <si>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</si>
  <si>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</si>
  <si>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</si>
  <si>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</si>
  <si>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</si>
  <si>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</si>
  <si>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</si>
  <si>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</si>
  <si>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</si>
  <si>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</si>
  <si>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</si>
  <si>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</si>
  <si>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</si>
  <si>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</si>
  <si>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</si>
  <si>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</si>
  <si>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</si>
  <si>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</si>
  <si>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</si>
  <si>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</si>
  <si>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</si>
  <si>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</si>
  <si>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</si>
  <si>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</si>
  <si>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</si>
  <si>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</si>
  <si>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</si>
  <si>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</si>
  <si>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</si>
  <si>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</si>
  <si>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</si>
  <si>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</si>
  <si>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</si>
  <si>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</si>
  <si>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</si>
  <si>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</si>
  <si>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</si>
  <si>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</si>
  <si>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</si>
  <si>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</si>
  <si>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</si>
  <si>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</si>
  <si>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</si>
  <si>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</si>
  <si>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</si>
  <si>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</si>
  <si>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</si>
  <si>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</si>
  <si>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</si>
  <si>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</si>
  <si>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</si>
  <si>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</si>
  <si>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</si>
  <si>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</si>
  <si>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</si>
  <si>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</si>
  <si>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</si>
  <si>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</si>
  <si>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</si>
  <si>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</si>
  <si>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</si>
  <si>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</si>
  <si>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</si>
  <si>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</si>
  <si>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</si>
  <si>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</si>
  <si>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</si>
  <si>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</si>
  <si>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</si>
  <si>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</si>
  <si>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</si>
  <si>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</si>
  <si>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</si>
  <si>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</si>
  <si>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</si>
  <si>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</si>
  <si>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</si>
  <si>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</si>
  <si>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</si>
  <si>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</si>
  <si>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</si>
  <si>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</si>
  <si>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</si>
  <si>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</si>
  <si>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</si>
  <si>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</si>
  <si>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</si>
  <si>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</si>
  <si>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</si>
  <si>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</si>
  <si>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</si>
  <si>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</si>
  <si>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</si>
  <si>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</si>
  <si>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</si>
  <si>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</si>
  <si>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</si>
  <si>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</si>
  <si>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</si>
  <si>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</si>
  <si>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</si>
  <si>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</si>
  <si>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</si>
  <si>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</si>
  <si>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</si>
  <si>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</si>
  <si>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</si>
  <si>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</si>
  <si>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</si>
  <si>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</si>
  <si>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</si>
  <si>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</si>
  <si>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</si>
  <si>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</si>
  <si>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</si>
  <si>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</si>
  <si>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</si>
  <si>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</si>
  <si>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</si>
  <si>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</si>
  <si>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</si>
  <si>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</si>
  <si>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</si>
  <si>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</si>
  <si>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</si>
  <si>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</si>
  <si>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</si>
  <si>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</si>
  <si>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</si>
  <si>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</si>
  <si>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</si>
  <si>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</si>
  <si>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</si>
  <si>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</si>
  <si>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</si>
  <si>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</si>
  <si>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</si>
  <si>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</si>
  <si>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</si>
  <si>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</si>
  <si>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</si>
  <si>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</si>
  <si>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</si>
  <si>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</si>
  <si>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</si>
  <si>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</si>
  <si>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</si>
  <si>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</si>
  <si>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</si>
  <si>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</si>
  <si>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</si>
  <si>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</si>
  <si>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</si>
  <si>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</si>
  <si>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</si>
  <si>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</si>
  <si>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</si>
  <si>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</si>
  <si>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</si>
  <si>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</si>
  <si>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</si>
  <si>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</si>
  <si>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</si>
  <si>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</si>
  <si>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</si>
  <si>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</si>
  <si>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</si>
  <si>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</si>
  <si>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</si>
  <si>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</si>
  <si>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</si>
  <si>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</si>
  <si>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</si>
  <si>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</si>
  <si>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</si>
  <si>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</si>
  <si>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</si>
  <si>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</si>
  <si>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</si>
  <si>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</si>
  <si>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</si>
  <si>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</si>
  <si>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</si>
  <si>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</si>
  <si>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</si>
  <si>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</si>
  <si>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</si>
  <si>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</si>
  <si>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</si>
  <si>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</si>
  <si>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</si>
  <si>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</si>
  <si>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</si>
  <si>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</si>
  <si>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</si>
  <si>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</si>
  <si>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</si>
  <si>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</si>
  <si>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</si>
  <si>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</si>
  <si>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</si>
  <si>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</si>
  <si>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</si>
  <si>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</si>
  <si>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</si>
  <si>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</si>
  <si>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</si>
  <si>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</si>
  <si>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</si>
  <si>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</si>
  <si>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</si>
  <si>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</si>
  <si>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</si>
  <si>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</si>
  <si>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</si>
  <si>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</si>
  <si>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</si>
  <si>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</si>
  <si>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</si>
  <si>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</si>
  <si>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</si>
  <si>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</si>
  <si>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</si>
  <si>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</si>
  <si>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</si>
  <si>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</si>
  <si>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</si>
  <si>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</si>
  <si>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</si>
  <si>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</si>
  <si>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</si>
  <si>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</si>
  <si>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</si>
  <si>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</si>
  <si>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</si>
  <si>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</si>
  <si>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</si>
  <si>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</si>
  <si>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</si>
  <si>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</si>
  <si>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</si>
  <si>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</si>
  <si>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</si>
  <si>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</si>
  <si>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</si>
  <si>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</si>
  <si>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</si>
  <si>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</si>
  <si>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</si>
  <si>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</si>
  <si>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</si>
  <si>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</si>
  <si>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</si>
  <si>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</si>
  <si>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</si>
  <si>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</si>
  <si>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</si>
  <si>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</si>
  <si>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</si>
  <si>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</si>
  <si>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</si>
  <si>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</si>
  <si>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</si>
  <si>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</si>
  <si>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</si>
  <si>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</si>
  <si>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</si>
  <si>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</si>
  <si>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</si>
  <si>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</si>
  <si>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</si>
  <si>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</si>
  <si>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</si>
  <si>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</si>
  <si>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</si>
  <si>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</si>
  <si>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</si>
  <si>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</si>
  <si>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</si>
  <si>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</si>
  <si>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</si>
  <si>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</si>
  <si>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</si>
  <si>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</si>
  <si>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</si>
  <si>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</si>
  <si>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</si>
  <si>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</si>
  <si>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</si>
  <si>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</si>
  <si>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</si>
  <si>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</si>
  <si>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</si>
  <si>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</si>
  <si>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</si>
  <si>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</si>
  <si>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</si>
  <si>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</si>
  <si>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</si>
  <si>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</si>
  <si>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</si>
  <si>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</si>
  <si>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</si>
  <si>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</si>
  <si>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</si>
  <si>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</si>
  <si>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</si>
  <si>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</si>
  <si>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</si>
  <si>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</si>
  <si>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</si>
  <si>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</si>
  <si>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</si>
  <si>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</si>
  <si>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</si>
  <si>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</si>
  <si>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</si>
  <si>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</si>
  <si>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</si>
  <si>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</si>
  <si>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</si>
  <si>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</si>
  <si>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</si>
  <si>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</si>
  <si>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</si>
  <si>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</si>
  <si>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</si>
  <si>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</si>
  <si>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</si>
  <si>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</si>
  <si>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</si>
  <si>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</si>
  <si>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</si>
  <si>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</si>
  <si>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</si>
  <si>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</si>
  <si>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</si>
  <si>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</si>
  <si>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</si>
  <si>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</si>
  <si>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</si>
  <si>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</si>
  <si>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</si>
  <si>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</si>
  <si>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</si>
  <si>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</si>
  <si>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</si>
  <si>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</si>
  <si>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</si>
  <si>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</si>
  <si>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</si>
  <si>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</si>
  <si>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</si>
  <si>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</si>
  <si>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</si>
  <si>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</si>
  <si>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</si>
  <si>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</si>
  <si>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</si>
  <si>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</si>
  <si>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</si>
  <si>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</si>
  <si>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</si>
  <si>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</si>
  <si>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</si>
  <si>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</si>
  <si>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</si>
  <si>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</si>
  <si>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</si>
  <si>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</si>
  <si>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</si>
  <si>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</si>
  <si>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</si>
  <si>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</si>
  <si>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</si>
  <si>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</si>
  <si>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</si>
  <si>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</si>
  <si>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</si>
  <si>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</si>
  <si>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</si>
  <si>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</si>
  <si>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</si>
  <si>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</si>
  <si>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</si>
  <si>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</si>
  <si>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</si>
  <si>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</si>
  <si>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</si>
  <si>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</si>
  <si>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</si>
  <si>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</si>
  <si>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</si>
  <si>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</si>
  <si>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</si>
  <si>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</si>
  <si>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</si>
  <si>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</si>
  <si>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</si>
  <si>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</si>
  <si>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</si>
  <si>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</si>
  <si>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</si>
  <si>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</si>
  <si>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</si>
  <si>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</si>
  <si>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</si>
  <si>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</si>
  <si>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</si>
  <si>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</si>
  <si>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</si>
  <si>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</si>
  <si>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</si>
  <si>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</si>
  <si>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</si>
  <si>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</si>
  <si>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</si>
  <si>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</si>
  <si>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</si>
  <si>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</si>
  <si>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</si>
  <si>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</si>
  <si>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</si>
  <si>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</si>
  <si>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</si>
  <si>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</si>
  <si>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</si>
  <si>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</si>
  <si>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</si>
  <si>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</si>
  <si>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</si>
  <si>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</si>
  <si>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</si>
  <si>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</si>
  <si>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</si>
  <si>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</si>
  <si>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</si>
  <si>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</si>
  <si>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</si>
  <si>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</si>
  <si>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</si>
  <si>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</si>
  <si>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</si>
  <si>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</si>
  <si>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</si>
  <si>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</si>
  <si>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</si>
  <si>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</si>
  <si>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</si>
  <si>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</si>
  <si>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</si>
  <si>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</si>
  <si>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</si>
  <si>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</si>
  <si>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</si>
  <si>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</si>
  <si>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</si>
  <si>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</si>
  <si>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</si>
  <si>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</si>
  <si>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</si>
  <si>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</si>
  <si>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</si>
  <si>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</si>
  <si>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</si>
  <si>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</si>
  <si>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</si>
  <si>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</si>
  <si>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</si>
  <si>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</si>
  <si>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</si>
  <si>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</si>
  <si>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</si>
  <si>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</si>
  <si>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</si>
  <si>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</si>
  <si>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</si>
  <si>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</si>
  <si>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</si>
  <si>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</si>
  <si>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</si>
  <si>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</si>
  <si>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</si>
  <si>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</si>
  <si>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</si>
  <si>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</si>
  <si>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</si>
  <si>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</si>
  <si>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</si>
  <si>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</si>
  <si>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</si>
  <si>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</si>
  <si>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</si>
  <si>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</si>
  <si>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</si>
  <si>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</si>
  <si>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</si>
  <si>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</si>
  <si>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</si>
  <si>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</si>
  <si>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</si>
  <si>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</si>
  <si>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</si>
  <si>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</si>
  <si>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</si>
  <si>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</si>
  <si>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</si>
  <si>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</si>
  <si>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</si>
  <si>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</si>
  <si>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</si>
  <si>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</si>
  <si>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</si>
  <si>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</si>
  <si>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</si>
  <si>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</si>
  <si>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</si>
  <si>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</si>
  <si>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</si>
  <si>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</si>
  <si>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</si>
  <si>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</si>
  <si>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</si>
  <si>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</si>
  <si>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</si>
  <si>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</si>
  <si>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</si>
  <si>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</si>
  <si>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</si>
  <si>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</si>
  <si>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</si>
  <si>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</si>
  <si>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</si>
  <si>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</si>
  <si>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</si>
  <si>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</si>
  <si>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</si>
  <si>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</si>
  <si>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</si>
  <si>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</si>
  <si>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</si>
  <si>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</si>
  <si>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</si>
  <si>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</si>
  <si>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</si>
  <si>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</si>
  <si>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</si>
  <si>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</si>
  <si>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</si>
  <si>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</si>
  <si>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</si>
  <si>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</si>
  <si>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</si>
  <si>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</si>
  <si>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</si>
  <si>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</si>
  <si>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</si>
  <si>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</si>
  <si>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</si>
  <si>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</si>
  <si>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</si>
  <si>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</si>
  <si>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</si>
  <si>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</si>
  <si>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</si>
  <si>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</si>
  <si>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</si>
  <si>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</si>
  <si>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</si>
  <si>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</si>
  <si>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</si>
  <si>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</si>
  <si>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</si>
  <si>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</si>
  <si>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</si>
  <si>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</si>
  <si>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</si>
  <si>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</si>
  <si>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</si>
  <si>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</si>
  <si>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</si>
  <si>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</si>
  <si>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</si>
  <si>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</si>
  <si>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</si>
  <si>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</si>
  <si>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</si>
  <si>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</si>
  <si>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</si>
  <si>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</si>
  <si>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</si>
  <si>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</si>
  <si>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</si>
  <si>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</si>
  <si>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</si>
  <si>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</si>
  <si>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</si>
  <si>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</si>
  <si>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</si>
  <si>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</si>
  <si>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</si>
  <si>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</si>
  <si>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</si>
  <si>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</si>
  <si>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</si>
  <si>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</si>
  <si>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</si>
  <si>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</si>
  <si>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</si>
  <si>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</si>
  <si>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</si>
  <si>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</si>
  <si>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</si>
  <si>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</si>
  <si>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</si>
  <si>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</si>
  <si>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</si>
  <si>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</si>
  <si>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</si>
  <si>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</si>
  <si>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</si>
  <si>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</si>
  <si>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</si>
  <si>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</si>
  <si>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</si>
  <si>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</si>
  <si>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</si>
  <si>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</si>
  <si>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</si>
  <si>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</si>
  <si>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</si>
  <si>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</si>
  <si>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</si>
  <si>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</si>
  <si>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</si>
  <si>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</si>
  <si>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</si>
  <si>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</si>
  <si>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</si>
  <si>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</si>
  <si>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</si>
  <si>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</si>
  <si>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</si>
  <si>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</si>
  <si>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</si>
  <si>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</si>
  <si>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</si>
  <si>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</si>
  <si>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</si>
  <si>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</si>
  <si>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</si>
  <si>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</si>
  <si>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</si>
  <si>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</si>
  <si>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</si>
  <si>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</si>
  <si>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</si>
  <si>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</si>
  <si>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</si>
  <si>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</si>
  <si>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</si>
  <si>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</si>
  <si>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</si>
  <si>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</si>
  <si>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</si>
  <si>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</si>
  <si>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</si>
  <si>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</si>
  <si>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</si>
  <si>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</si>
  <si>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</si>
  <si>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</si>
  <si>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</si>
  <si>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</si>
  <si>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</si>
  <si>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</si>
  <si>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</si>
  <si>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</si>
  <si>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</si>
  <si>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</si>
  <si>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</si>
  <si>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</si>
  <si>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</si>
  <si>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</si>
  <si>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</si>
  <si>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</si>
  <si>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</si>
  <si>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</si>
  <si>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</si>
  <si>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</si>
  <si>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</si>
  <si>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</si>
  <si>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</si>
  <si>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</si>
  <si>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</si>
  <si>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</si>
  <si>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</si>
  <si>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</si>
  <si>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</si>
  <si>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</si>
  <si>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</si>
  <si>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</si>
  <si>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</si>
  <si>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</si>
  <si>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</si>
  <si>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</si>
  <si>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</si>
  <si>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</si>
  <si>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</si>
  <si>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</si>
  <si>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</si>
  <si>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</si>
  <si>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</si>
  <si>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</si>
  <si>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</si>
  <si>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</si>
  <si>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</si>
  <si>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</si>
  <si>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</si>
  <si>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</si>
  <si>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</si>
  <si>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</si>
  <si>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</si>
  <si>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</si>
  <si>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</si>
  <si>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</si>
  <si>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</si>
  <si>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</si>
  <si>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</si>
  <si>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</si>
  <si>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</si>
  <si>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</si>
  <si>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</si>
  <si>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</si>
  <si>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</si>
  <si>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</si>
  <si>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</si>
  <si>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</si>
  <si>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</si>
  <si>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</si>
  <si>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</si>
  <si>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</si>
  <si>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</si>
  <si>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</si>
  <si>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</si>
  <si>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</si>
  <si>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</si>
  <si>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</si>
  <si>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</si>
  <si>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</si>
  <si>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</si>
  <si>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</si>
  <si>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</si>
  <si>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</si>
  <si>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</si>
  <si>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</si>
  <si>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</si>
  <si>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</si>
  <si>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</si>
  <si>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</si>
  <si>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</si>
  <si>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</si>
  <si>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</si>
  <si>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</si>
  <si>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</si>
  <si>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</si>
  <si>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</si>
  <si>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</si>
  <si>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</si>
  <si>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</si>
  <si>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</si>
  <si>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</si>
  <si>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</si>
  <si>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</si>
  <si>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</si>
  <si>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</si>
  <si>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</si>
  <si>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</si>
  <si>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</si>
  <si>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</si>
  <si>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</si>
  <si>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</si>
  <si>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</si>
  <si>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</si>
  <si>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</si>
  <si>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</si>
  <si>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</si>
  <si>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</si>
  <si>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</si>
  <si>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</si>
  <si>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</si>
  <si>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</si>
  <si>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</si>
  <si>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</si>
  <si>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</si>
  <si>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</si>
  <si>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</si>
  <si>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</si>
  <si>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</si>
  <si>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</si>
  <si>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</si>
  <si>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</si>
  <si>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</si>
  <si>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</si>
  <si>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</si>
  <si>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</si>
  <si>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</si>
  <si>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</si>
  <si>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</si>
  <si>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</si>
  <si>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</si>
  <si>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</si>
  <si>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</si>
  <si>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</si>
  <si>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</si>
  <si>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</si>
  <si>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</si>
  <si>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</si>
  <si>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</si>
  <si>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</si>
  <si>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</si>
  <si>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</si>
  <si>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</si>
  <si>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</si>
  <si>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</si>
  <si>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</si>
  <si>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</si>
  <si>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</si>
  <si>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</si>
  <si>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</si>
  <si>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</si>
  <si>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</si>
  <si>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</si>
  <si>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</si>
  <si>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</si>
  <si>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</si>
  <si>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</si>
  <si>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</si>
  <si>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</si>
  <si>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</si>
  <si>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</si>
  <si>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</si>
  <si>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</si>
  <si>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</si>
  <si>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</si>
  <si>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</si>
  <si>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</si>
  <si>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</si>
  <si>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</si>
  <si>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</si>
  <si>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</si>
  <si>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</si>
  <si>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</si>
  <si>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</si>
  <si>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</si>
  <si>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</si>
  <si>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</si>
  <si>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</si>
  <si>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</si>
  <si>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</si>
  <si>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</si>
  <si>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</si>
  <si>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</si>
  <si>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</si>
  <si>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</si>
  <si>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</si>
  <si>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</si>
  <si>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</si>
  <si>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</si>
  <si>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</si>
  <si>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</si>
  <si>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</si>
  <si>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</si>
  <si>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</si>
  <si>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</si>
  <si>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</si>
  <si>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</si>
  <si>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</si>
  <si>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</si>
  <si>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</si>
  <si>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</si>
  <si>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</si>
  <si>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</si>
  <si>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</si>
  <si>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</si>
  <si>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</si>
  <si>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</si>
  <si>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</si>
  <si>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</si>
  <si>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</si>
  <si>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</si>
  <si>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</si>
  <si>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</si>
  <si>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</si>
  <si>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</si>
  <si>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</si>
  <si>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</si>
  <si>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</si>
  <si>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</si>
  <si>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</si>
  <si>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</si>
  <si>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</si>
  <si>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</si>
  <si>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</si>
  <si>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</si>
  <si>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</si>
  <si>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</si>
  <si>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</si>
  <si>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</si>
  <si>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</si>
  <si>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</si>
  <si>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</si>
  <si>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</si>
  <si>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</si>
  <si>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</si>
  <si>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</si>
  <si>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</si>
  <si>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</si>
  <si>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</si>
  <si>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</si>
  <si>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</si>
  <si>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</si>
  <si>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</si>
  <si>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</si>
  <si>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</si>
  <si>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</si>
  <si>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</si>
  <si>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</si>
  <si>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</si>
  <si>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</si>
  <si>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</si>
  <si>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</si>
  <si>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</si>
  <si>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</si>
  <si>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</si>
  <si>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</si>
  <si>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</si>
  <si>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</si>
  <si>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</si>
  <si>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</si>
  <si>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</si>
  <si>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</si>
  <si>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</si>
  <si>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</si>
  <si>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</si>
  <si>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</si>
  <si>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</si>
  <si>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</si>
  <si>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</si>
  <si>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</si>
  <si>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</si>
  <si>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</si>
  <si>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</si>
  <si>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</si>
  <si>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</si>
  <si>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</si>
  <si>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</si>
  <si>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</si>
  <si>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</si>
  <si>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</si>
  <si>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</si>
  <si>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</si>
  <si>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</si>
  <si>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</si>
  <si>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</si>
  <si>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</si>
  <si>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</si>
  <si>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</si>
  <si>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</si>
  <si>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</si>
  <si>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</si>
  <si>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</si>
  <si>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</si>
  <si>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</si>
  <si>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</si>
  <si>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</si>
  <si>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</si>
  <si>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</si>
  <si>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</si>
  <si>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</si>
  <si>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</si>
  <si>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</si>
  <si>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</si>
  <si>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</si>
  <si>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</si>
  <si>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</si>
  <si>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</si>
  <si>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</si>
  <si>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</si>
  <si>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</si>
  <si>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</si>
  <si>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</si>
  <si>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</si>
  <si>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</si>
  <si>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</si>
  <si>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</si>
  <si>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</si>
  <si>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</si>
  <si>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</si>
  <si>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</si>
  <si>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</si>
  <si>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</si>
  <si>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</si>
  <si>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</si>
  <si>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</si>
  <si>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</si>
  <si>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</si>
  <si>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</si>
  <si>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</si>
  <si>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</si>
  <si>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</si>
  <si>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</si>
  <si>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</si>
  <si>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</si>
  <si>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</si>
  <si>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</si>
  <si>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</si>
  <si>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</si>
  <si>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</si>
  <si>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</si>
  <si>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</si>
  <si>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</si>
  <si>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</si>
  <si>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</si>
  <si>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</si>
  <si>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</si>
  <si>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</si>
  <si>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</si>
  <si>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</si>
  <si>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</si>
  <si>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</si>
  <si>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</si>
  <si>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</si>
  <si>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</si>
  <si>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</si>
  <si>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</si>
  <si>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</si>
  <si>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</si>
  <si>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</si>
  <si>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</si>
  <si>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</si>
  <si>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</si>
  <si>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</si>
  <si>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</si>
  <si>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</si>
  <si>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</si>
  <si>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</si>
  <si>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</si>
  <si>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</si>
  <si>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</si>
  <si>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</si>
  <si>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</si>
  <si>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</si>
  <si>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</si>
  <si>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</si>
  <si>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</si>
  <si>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</si>
  <si>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</si>
  <si>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</si>
  <si>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</si>
  <si>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</si>
  <si>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</si>
  <si>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</si>
  <si>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</si>
  <si>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</si>
  <si>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</si>
  <si>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</si>
  <si>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</si>
  <si>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</si>
  <si>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</si>
  <si>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</si>
  <si>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</si>
  <si>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</si>
  <si>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</si>
  <si>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</si>
  <si>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</si>
  <si>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</si>
  <si>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</si>
  <si>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</si>
  <si>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</si>
  <si>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</si>
  <si>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</si>
  <si>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</si>
  <si>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</si>
  <si>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</si>
  <si>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</si>
  <si>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</si>
  <si>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</si>
  <si>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</si>
  <si>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</si>
  <si>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</si>
  <si>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</si>
  <si>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</si>
  <si>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</si>
  <si>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</si>
  <si>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</si>
  <si>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</si>
  <si>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</si>
  <si>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</si>
  <si>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</si>
  <si>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</si>
  <si>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</si>
  <si>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</si>
  <si>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</si>
  <si>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</si>
  <si>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</si>
  <si>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</si>
  <si>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</si>
  <si>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</si>
  <si>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</si>
  <si>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</si>
  <si>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</si>
  <si>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</si>
  <si>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</si>
  <si>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</si>
  <si>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</si>
  <si>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</si>
  <si>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</si>
  <si>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</si>
  <si>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</si>
  <si>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</si>
  <si>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</si>
  <si>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</si>
  <si>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</si>
  <si>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</si>
  <si>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</si>
  <si>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</si>
  <si>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</si>
  <si>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</si>
  <si>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</si>
  <si>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</si>
  <si>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</si>
  <si>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</si>
  <si>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</si>
  <si>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</si>
  <si>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</si>
  <si>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</si>
  <si>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</si>
  <si>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</si>
  <si>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</si>
  <si>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</si>
  <si>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</si>
  <si>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</si>
  <si>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</si>
  <si>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</si>
  <si>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</si>
  <si>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</si>
  <si>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</si>
  <si>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</si>
  <si>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</si>
  <si>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</si>
  <si>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</si>
  <si>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</si>
  <si>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</si>
  <si>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</si>
  <si>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</si>
  <si>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</si>
  <si>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</si>
  <si>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</si>
  <si>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</si>
  <si>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</si>
  <si>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</si>
  <si>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</si>
  <si>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</si>
  <si>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</si>
  <si>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</si>
  <si>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</si>
  <si>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</si>
  <si>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</si>
  <si>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</si>
  <si>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</si>
  <si>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</si>
  <si>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</si>
  <si>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</si>
  <si>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</si>
  <si>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</si>
  <si>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</si>
  <si>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</si>
  <si>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</si>
  <si>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</si>
  <si>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</si>
  <si>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</si>
  <si>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</si>
  <si>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</si>
  <si>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</si>
  <si>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</si>
  <si>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</si>
  <si>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</si>
  <si>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</si>
  <si>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</si>
  <si>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</si>
  <si>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</si>
  <si>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</si>
  <si>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</si>
  <si>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</si>
  <si>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</si>
  <si>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</si>
  <si>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</si>
  <si>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</si>
  <si>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</si>
  <si>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</si>
  <si>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</si>
  <si>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</si>
  <si>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</si>
  <si>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</si>
  <si>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</si>
  <si>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</si>
  <si>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</si>
  <si>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</si>
  <si>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</si>
  <si>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</si>
  <si>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</si>
  <si>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</si>
  <si>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</si>
  <si>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</si>
  <si>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</si>
  <si>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</si>
  <si>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</si>
  <si>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</si>
  <si>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</si>
  <si>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</si>
  <si>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</si>
  <si>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</si>
  <si>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</si>
  <si>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</si>
  <si>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</si>
  <si>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</si>
  <si>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</si>
  <si>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</si>
  <si>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</si>
  <si>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</si>
  <si>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</si>
  <si>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</si>
  <si>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</si>
  <si>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</si>
  <si>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</si>
  <si>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</si>
  <si>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</si>
  <si>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</si>
  <si>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</si>
  <si>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</si>
  <si>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</si>
  <si>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</si>
  <si>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</si>
  <si>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</si>
  <si>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</si>
  <si>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</si>
  <si>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</si>
  <si>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</si>
  <si>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</si>
  <si>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</si>
  <si>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</si>
  <si>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</si>
  <si>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</si>
  <si>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</si>
  <si>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</si>
  <si>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</si>
  <si>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</si>
  <si>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</si>
  <si>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</si>
  <si>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</si>
  <si>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</si>
  <si>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</si>
  <si>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</si>
  <si>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</si>
  <si>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</si>
  <si>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</si>
  <si>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</si>
  <si>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</si>
  <si>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</si>
  <si>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</si>
  <si>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</si>
  <si>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</si>
  <si>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</si>
  <si>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</si>
  <si>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</si>
  <si>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</si>
  <si>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</si>
  <si>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</si>
  <si>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</si>
  <si>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</si>
  <si>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</si>
  <si>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</si>
  <si>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</si>
  <si>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</si>
  <si>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</si>
  <si>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</si>
  <si>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</si>
  <si>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</si>
  <si>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</si>
  <si>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</si>
  <si>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</si>
  <si>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</si>
  <si>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</si>
  <si>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</si>
  <si>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</si>
  <si>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</si>
  <si>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</si>
  <si>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</si>
  <si>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</si>
  <si>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</si>
  <si>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</si>
  <si>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</si>
  <si>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</si>
  <si>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</si>
  <si>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</si>
  <si>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</si>
  <si>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</si>
  <si>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</si>
  <si>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</si>
  <si>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</si>
  <si>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</si>
  <si>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</si>
  <si>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</si>
  <si>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</si>
  <si>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</si>
  <si>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</si>
  <si>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</si>
  <si>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</si>
  <si>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</si>
  <si>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</si>
  <si>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</si>
  <si>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</si>
  <si>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</si>
  <si>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</si>
  <si>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</si>
  <si>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</si>
  <si>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</si>
  <si>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</si>
  <si>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</si>
  <si>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</si>
  <si>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</si>
  <si>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</si>
  <si>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</si>
  <si>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</si>
  <si>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</si>
  <si>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</si>
  <si>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</si>
  <si>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</si>
  <si>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</si>
  <si>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</si>
  <si>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</si>
  <si>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</si>
  <si>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</si>
  <si>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</si>
  <si>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</si>
  <si>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</si>
  <si>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</si>
  <si>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</si>
  <si>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</si>
  <si>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</si>
  <si>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</si>
  <si>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</si>
  <si>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</si>
  <si>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</si>
  <si>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</si>
  <si>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</si>
  <si>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</si>
  <si>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</si>
  <si>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</si>
  <si>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</si>
  <si>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</si>
  <si>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</si>
  <si>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</si>
  <si>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</si>
  <si>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</si>
  <si>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</si>
  <si>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</si>
  <si>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</si>
  <si>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</si>
  <si>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</si>
  <si>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</si>
  <si>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</si>
  <si>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</si>
  <si>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</si>
  <si>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</si>
  <si>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</si>
  <si>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</si>
  <si>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</si>
  <si>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</si>
  <si>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</si>
  <si>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</si>
  <si>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</si>
  <si>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</si>
  <si>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</si>
  <si>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</si>
  <si>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</si>
  <si>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</si>
  <si>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</si>
  <si>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</si>
  <si>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</si>
  <si>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</si>
  <si>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</si>
  <si>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</si>
  <si>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</si>
  <si>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</si>
  <si>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</si>
  <si>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</si>
  <si>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</si>
  <si>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</si>
  <si>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</si>
  <si>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</si>
  <si>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</si>
  <si>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</si>
  <si>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</si>
  <si>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</si>
  <si>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</si>
  <si>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</si>
  <si>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</si>
  <si>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</si>
  <si>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</si>
  <si>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</si>
  <si>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</si>
  <si>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</si>
  <si>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</si>
  <si>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</si>
  <si>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</si>
  <si>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</si>
  <si>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</si>
  <si>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</si>
  <si>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</si>
  <si>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</si>
  <si>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</si>
  <si>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</si>
  <si>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</si>
  <si>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</si>
  <si>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</si>
  <si>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</si>
  <si>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</si>
  <si>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</si>
  <si>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</si>
  <si>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</si>
  <si>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</si>
  <si>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</si>
  <si>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</si>
  <si>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</si>
  <si>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</si>
  <si>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</si>
  <si>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</si>
  <si>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</si>
  <si>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</si>
  <si>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</si>
  <si>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</si>
  <si>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</si>
  <si>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</si>
  <si>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</si>
  <si>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</si>
  <si>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</si>
  <si>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</si>
  <si>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</si>
  <si>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</si>
  <si>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</si>
  <si>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</si>
  <si>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</si>
  <si>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</si>
  <si>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</si>
  <si>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</si>
  <si>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</si>
  <si>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</si>
  <si>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</si>
  <si>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</si>
  <si>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</si>
  <si>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</si>
  <si>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</si>
  <si>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</si>
  <si>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</si>
  <si>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</si>
  <si>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</si>
  <si>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</si>
  <si>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</si>
  <si>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</si>
  <si>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</si>
  <si>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</si>
  <si>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</si>
  <si>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</si>
  <si>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</si>
  <si>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</si>
  <si>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</si>
  <si>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</si>
  <si>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</si>
  <si>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</si>
  <si>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</si>
  <si>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</si>
  <si>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</si>
  <si>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</si>
  <si>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</si>
  <si>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</si>
  <si>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</si>
  <si>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</si>
  <si>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</si>
  <si>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</si>
  <si>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</si>
  <si>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</si>
  <si>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</si>
  <si>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</si>
  <si>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</si>
  <si>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</si>
  <si>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</si>
  <si>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</si>
  <si>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</si>
  <si>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</si>
  <si>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</si>
  <si>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</si>
  <si>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</si>
  <si>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</si>
  <si>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</si>
  <si>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</si>
  <si>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</si>
  <si>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</si>
  <si>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</si>
  <si>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</si>
  <si>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</si>
  <si>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</si>
  <si>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</si>
  <si>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</si>
  <si>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</si>
  <si>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</si>
  <si>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</si>
  <si>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</si>
  <si>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</si>
  <si>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</si>
  <si>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</si>
  <si>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</si>
  <si>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</si>
  <si>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</si>
  <si>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</si>
  <si>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</si>
  <si>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</si>
  <si>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</si>
  <si>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</si>
  <si>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</si>
  <si>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</si>
  <si>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</si>
  <si>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</si>
  <si>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</si>
  <si>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</si>
  <si>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</si>
  <si>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</si>
  <si>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</si>
  <si>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</si>
  <si>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</si>
  <si>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</si>
  <si>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</si>
  <si>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</si>
  <si>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</si>
  <si>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</si>
  <si>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</si>
  <si>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</si>
  <si>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</si>
  <si>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</si>
  <si>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</si>
  <si>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</si>
  <si>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</si>
  <si>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</si>
  <si>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</si>
  <si>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</si>
  <si>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</si>
  <si>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</si>
  <si>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</si>
  <si>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</si>
  <si>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</si>
  <si>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</si>
  <si>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</si>
  <si>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</si>
  <si>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</si>
  <si>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</si>
  <si>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</si>
  <si>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</si>
  <si>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</si>
  <si>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</si>
  <si>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</si>
  <si>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</si>
  <si>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</si>
  <si>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</si>
  <si>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</si>
  <si>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</si>
  <si>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</si>
  <si>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</si>
  <si>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</si>
  <si>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</si>
  <si>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</si>
  <si>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</si>
  <si>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</si>
  <si>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</si>
  <si>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</si>
  <si>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</si>
  <si>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</si>
  <si>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</si>
  <si>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</si>
  <si>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</si>
  <si>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</si>
  <si>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</si>
  <si>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</si>
  <si>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</si>
  <si>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</si>
  <si>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</si>
  <si>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</si>
  <si>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</si>
  <si>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</si>
  <si>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</si>
  <si>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</si>
  <si>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</si>
  <si>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</si>
  <si>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</si>
  <si>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</si>
  <si>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</si>
  <si>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</si>
  <si>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</si>
  <si>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</si>
  <si>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</si>
  <si>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</si>
  <si>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</si>
  <si>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</si>
  <si>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</si>
  <si>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</si>
  <si>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</si>
  <si>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</si>
  <si>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</si>
  <si>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</si>
  <si>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</si>
  <si>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</si>
  <si>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</si>
  <si>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</si>
  <si>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</si>
  <si>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</si>
  <si>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</si>
  <si>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</si>
  <si>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</si>
  <si>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</si>
  <si>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</si>
  <si>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</si>
  <si>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</si>
  <si>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</si>
  <si>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</si>
  <si>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</si>
  <si>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</si>
  <si>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</si>
  <si>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</si>
  <si>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</si>
  <si>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</si>
  <si>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</si>
  <si>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</si>
  <si>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</si>
  <si>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</si>
  <si>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</si>
  <si>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</si>
  <si>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</si>
  <si>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</si>
  <si>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</si>
  <si>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</si>
  <si>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</si>
  <si>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</si>
  <si>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</si>
  <si>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</si>
  <si>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</si>
  <si>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</si>
  <si>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</si>
  <si>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</si>
  <si>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</si>
  <si>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</si>
  <si>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</si>
  <si>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</si>
  <si>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</si>
  <si>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</si>
  <si>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</si>
  <si>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</si>
  <si>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</si>
  <si>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</si>
  <si>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</si>
  <si>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</si>
  <si>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</si>
  <si>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</si>
  <si>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</si>
  <si>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</si>
  <si>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</si>
  <si>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</si>
  <si>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</si>
  <si>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</si>
  <si>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</si>
  <si>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</si>
  <si>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</si>
  <si>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</si>
  <si>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</si>
  <si>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</si>
  <si>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</si>
  <si>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</si>
  <si>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</si>
  <si>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</si>
  <si>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</si>
  <si>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</si>
  <si>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</si>
  <si>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</si>
  <si>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</si>
  <si>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</si>
  <si>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</si>
  <si>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</si>
  <si>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</si>
  <si>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</si>
  <si>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</si>
  <si>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</si>
  <si>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</si>
  <si>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</si>
  <si>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</si>
  <si>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</si>
  <si>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</si>
  <si>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</si>
  <si>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</si>
  <si>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</si>
  <si>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</si>
  <si>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</si>
  <si>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</si>
  <si>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</si>
  <si>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</si>
  <si>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</si>
  <si>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</si>
  <si>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</si>
  <si>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</si>
  <si>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</si>
  <si>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</si>
  <si>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</si>
  <si>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</si>
  <si>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</si>
  <si>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</si>
  <si>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</si>
  <si>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</si>
  <si>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</si>
  <si>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</si>
  <si>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</si>
  <si>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</si>
  <si>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</si>
  <si>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</si>
  <si>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</si>
  <si>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</si>
  <si>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</si>
  <si>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</si>
  <si>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</si>
  <si>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</si>
  <si>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</si>
  <si>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</si>
  <si>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</si>
  <si>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</si>
  <si>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</si>
  <si>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</si>
  <si>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</si>
  <si>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</si>
  <si>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</si>
  <si>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</si>
  <si>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</si>
  <si>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</si>
  <si>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</si>
  <si>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</si>
  <si>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</si>
  <si>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</si>
  <si>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</si>
  <si>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</si>
  <si>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</si>
  <si>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</si>
  <si>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</si>
  <si>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</si>
  <si>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</si>
  <si>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</si>
  <si>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</si>
  <si>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</si>
  <si>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</si>
  <si>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</si>
  <si>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</si>
  <si>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</si>
  <si>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</si>
  <si>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</si>
  <si>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</si>
  <si>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</si>
  <si>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</si>
  <si>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</si>
  <si>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</si>
  <si>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</si>
  <si>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</si>
  <si>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</si>
  <si>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</si>
  <si>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</si>
  <si>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</si>
  <si>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</si>
  <si>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</si>
  <si>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</si>
  <si>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</si>
  <si>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</si>
  <si>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</si>
  <si>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</si>
  <si>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</si>
  <si>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</si>
  <si>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</si>
  <si>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</si>
  <si>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</si>
  <si>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</si>
  <si>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</si>
  <si>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</si>
  <si>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</si>
  <si>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</si>
  <si>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</si>
  <si>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</si>
  <si>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</si>
  <si>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</si>
  <si>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</si>
  <si>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</si>
  <si>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</si>
  <si>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</si>
  <si>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</si>
  <si>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</si>
  <si>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</si>
  <si>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</si>
  <si>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</si>
  <si>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</si>
  <si>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</si>
  <si>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</si>
  <si>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</si>
  <si>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</si>
  <si>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</si>
  <si>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</si>
  <si>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</si>
  <si>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</si>
  <si>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</si>
  <si>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</si>
  <si>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</si>
  <si>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</si>
  <si>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</si>
  <si>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</si>
  <si>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</si>
  <si>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</si>
  <si>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</si>
  <si>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</si>
  <si>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</si>
  <si>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</si>
  <si>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</si>
  <si>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</si>
  <si>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</si>
  <si>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</si>
  <si>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</si>
  <si>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</si>
  <si>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</si>
  <si>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</si>
  <si>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</si>
  <si>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</si>
  <si>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</si>
  <si>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</si>
  <si>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</si>
  <si>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</si>
  <si>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</si>
  <si>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</si>
  <si>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</si>
  <si>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</si>
  <si>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</si>
  <si>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</si>
  <si>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</si>
  <si>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</si>
  <si>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</si>
  <si>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</si>
  <si>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</si>
  <si>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</si>
  <si>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</si>
  <si>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</si>
  <si>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</si>
  <si>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</si>
  <si>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</si>
  <si>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</si>
  <si>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</si>
  <si>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</si>
  <si>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</si>
  <si>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</si>
  <si>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</si>
  <si>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</si>
  <si>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</si>
  <si>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</si>
  <si>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</si>
  <si>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</si>
  <si>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</si>
  <si>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</si>
  <si>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</si>
  <si>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</si>
  <si>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</si>
  <si>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</si>
  <si>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</si>
  <si>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</si>
  <si>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</si>
  <si>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</si>
  <si>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</si>
  <si>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</si>
  <si>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</si>
  <si>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</si>
  <si>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</si>
  <si>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</si>
  <si>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</si>
  <si>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</si>
  <si>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</si>
  <si>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</si>
  <si>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</si>
  <si>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</si>
  <si>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</si>
  <si>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</si>
  <si>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</si>
  <si>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</si>
  <si>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</si>
  <si>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</si>
  <si>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</si>
  <si>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</si>
  <si>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</si>
  <si>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</si>
  <si>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</si>
  <si>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</si>
  <si>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</si>
  <si>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</si>
  <si>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</si>
  <si>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</si>
  <si>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</si>
  <si>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</si>
  <si>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</si>
  <si>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</si>
  <si>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</si>
  <si>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</si>
  <si>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</si>
  <si>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</si>
  <si>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</si>
  <si>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</si>
  <si>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</si>
  <si>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</si>
  <si>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</si>
  <si>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</si>
  <si>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</si>
  <si>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</si>
  <si>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</si>
  <si>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</si>
  <si>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</si>
  <si>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</si>
  <si>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</si>
  <si>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</si>
  <si>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</si>
  <si>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</si>
  <si>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</si>
  <si>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</si>
  <si>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</si>
  <si>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</si>
  <si>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</si>
  <si>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</si>
  <si>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</si>
  <si>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</si>
  <si>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</si>
  <si>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</si>
  <si>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</si>
  <si>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</si>
  <si>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</si>
  <si>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</si>
  <si>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</si>
  <si>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</si>
  <si>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</si>
  <si>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</si>
  <si>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</si>
  <si>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</si>
  <si>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</si>
  <si>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</si>
  <si>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</si>
  <si>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</si>
  <si>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</si>
  <si>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</si>
  <si>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</si>
  <si>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</si>
  <si>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</si>
  <si>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</si>
  <si>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</si>
  <si>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</si>
  <si>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</si>
  <si>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</si>
  <si>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</si>
  <si>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</si>
  <si>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</si>
  <si>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</si>
  <si>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</si>
  <si>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</si>
  <si>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</si>
  <si>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</si>
  <si>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</si>
  <si>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</si>
  <si>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</si>
  <si>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</si>
  <si>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</si>
  <si>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</si>
  <si>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</si>
  <si>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</si>
  <si>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</si>
  <si>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</si>
  <si>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</si>
  <si>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</si>
  <si>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</si>
  <si>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</si>
  <si>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</si>
  <si>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</si>
  <si>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</si>
  <si>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</si>
  <si>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</si>
  <si>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</si>
  <si>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</si>
  <si>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</si>
  <si>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</si>
  <si>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</si>
  <si>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</si>
  <si>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</si>
  <si>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</si>
  <si>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</si>
  <si>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</si>
  <si>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</si>
  <si>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</si>
  <si>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</si>
  <si>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</si>
  <si>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</si>
  <si>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</si>
  <si>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</si>
  <si>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</si>
  <si>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</si>
  <si>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</si>
  <si>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</si>
  <si>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</si>
  <si>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</si>
  <si>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</si>
  <si>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</si>
  <si>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</si>
  <si>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</si>
  <si>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</si>
  <si>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</si>
  <si>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</si>
  <si>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</si>
  <si>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</si>
  <si>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</si>
  <si>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</si>
  <si>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</si>
  <si>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</si>
  <si>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</si>
  <si>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</si>
  <si>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</si>
  <si>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</si>
  <si>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</si>
  <si>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</si>
  <si>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</si>
  <si>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</si>
  <si>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</si>
  <si>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</si>
  <si>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</si>
  <si>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</si>
  <si>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</si>
  <si>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</si>
  <si>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</si>
  <si>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</si>
  <si>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</si>
  <si>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</si>
  <si>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</si>
  <si>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</si>
  <si>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</si>
  <si>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</si>
  <si>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</si>
  <si>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</si>
  <si>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</si>
  <si>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</si>
  <si>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</si>
  <si>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</si>
  <si>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</si>
  <si>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</si>
  <si>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</si>
  <si>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</si>
  <si>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</si>
  <si>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</si>
  <si>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</si>
  <si>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</si>
  <si>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</si>
  <si>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</si>
  <si>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</si>
  <si>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</si>
  <si>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</si>
  <si>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</si>
  <si>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</si>
  <si>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</si>
  <si>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</si>
  <si>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</si>
  <si>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</si>
  <si>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</si>
  <si>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</si>
  <si>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</si>
  <si>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</si>
  <si>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</si>
  <si>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</si>
  <si>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</si>
  <si>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</si>
  <si>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</si>
  <si>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</si>
  <si>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</si>
  <si>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</si>
  <si>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</si>
  <si>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</si>
  <si>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</si>
  <si>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</si>
  <si>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</si>
  <si>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</si>
  <si>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</si>
  <si>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</si>
  <si>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</si>
  <si>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</si>
  <si>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</si>
  <si>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</si>
  <si>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</si>
  <si>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</si>
  <si>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</si>
  <si>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</si>
  <si>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</si>
  <si>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</si>
  <si>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</si>
  <si>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</si>
  <si>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</si>
  <si>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</si>
  <si>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</si>
  <si>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</si>
  <si>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</si>
  <si>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</si>
  <si>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</si>
  <si>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</si>
  <si>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</si>
  <si>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</si>
  <si>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</si>
  <si>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</si>
  <si>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</si>
  <si>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</si>
  <si>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</si>
  <si>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</si>
  <si>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</si>
  <si>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</si>
  <si>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</si>
  <si>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</si>
  <si>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</si>
  <si>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</si>
  <si>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</si>
  <si>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</si>
  <si>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</si>
  <si>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</si>
  <si>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</si>
  <si>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</si>
  <si>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</si>
  <si>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</si>
  <si>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</si>
  <si>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</si>
  <si>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</si>
  <si>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</si>
  <si>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</si>
  <si>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</si>
  <si>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</si>
  <si>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</si>
  <si>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</si>
  <si>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</si>
  <si>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</si>
  <si>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</si>
  <si>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</si>
  <si>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</si>
  <si>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</si>
  <si>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</si>
  <si>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</si>
  <si>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</si>
  <si>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</si>
  <si>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</si>
  <si>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</si>
  <si>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</si>
  <si>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</si>
  <si>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</si>
  <si>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</si>
  <si>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</si>
  <si>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</si>
  <si>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</si>
  <si>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</si>
  <si>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</si>
  <si>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</si>
  <si>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</si>
  <si>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</si>
  <si>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</si>
  <si>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</si>
  <si>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</si>
  <si>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</si>
  <si>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</si>
  <si>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</si>
  <si>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</si>
  <si>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</si>
  <si>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</si>
  <si>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</si>
  <si>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</si>
  <si>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</si>
  <si>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</si>
  <si>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</si>
  <si>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</si>
  <si>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</si>
  <si>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</si>
  <si>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</si>
  <si>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</si>
  <si>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</si>
  <si>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</si>
  <si>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</si>
  <si>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</si>
  <si>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</si>
  <si>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</si>
  <si>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</si>
  <si>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</si>
  <si>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</si>
  <si>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</si>
  <si>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</si>
  <si>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</si>
  <si>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</si>
  <si>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</si>
  <si>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</si>
  <si>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</si>
  <si>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</si>
  <si>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</si>
  <si>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</si>
  <si>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</si>
  <si>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</si>
  <si>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</si>
  <si>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</si>
  <si>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</si>
  <si>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</si>
  <si>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</si>
  <si>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</si>
  <si>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</si>
  <si>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</si>
  <si>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</si>
  <si>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</si>
  <si>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</si>
  <si>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</si>
  <si>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</si>
  <si>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</si>
  <si>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</si>
  <si>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</si>
  <si>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</si>
  <si>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</si>
  <si>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</si>
  <si>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</si>
  <si>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</si>
  <si>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</si>
  <si>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</si>
  <si>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</si>
  <si>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</si>
  <si>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</si>
  <si>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</si>
  <si>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</si>
  <si>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</si>
  <si>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</si>
  <si>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</si>
  <si>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</si>
  <si>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</si>
  <si>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</si>
  <si>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</si>
  <si>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</si>
  <si>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</si>
  <si>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</si>
  <si>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</si>
  <si>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</si>
  <si>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</si>
  <si>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</si>
  <si>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</si>
  <si>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</si>
  <si>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</si>
  <si>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</si>
  <si>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</si>
  <si>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</si>
  <si>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</si>
  <si>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</si>
  <si>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</si>
  <si>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</si>
  <si>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</si>
  <si>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</si>
  <si>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</si>
  <si>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</si>
  <si>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</si>
  <si>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</si>
  <si>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</si>
  <si>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</si>
  <si>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</si>
  <si>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</si>
  <si>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</si>
  <si>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</si>
  <si>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</si>
  <si>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</si>
  <si>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</si>
  <si>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</si>
  <si>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</si>
  <si>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</si>
  <si>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</si>
  <si>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</si>
  <si>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</si>
  <si>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</si>
  <si>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</si>
  <si>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</si>
  <si>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</si>
  <si>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</si>
  <si>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</si>
  <si>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</si>
  <si>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</si>
  <si>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</si>
  <si>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</si>
  <si>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</si>
  <si>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</si>
  <si>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</si>
  <si>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</si>
  <si>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</si>
  <si>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</si>
  <si>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</si>
  <si>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</si>
  <si>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</si>
  <si>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</si>
  <si>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</si>
  <si>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</si>
  <si>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</si>
  <si>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</si>
  <si>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</si>
  <si>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</si>
  <si>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</si>
  <si>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</si>
  <si>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</si>
  <si>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</si>
  <si>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</si>
  <si>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</si>
  <si>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</si>
  <si>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</si>
  <si>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</si>
  <si>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</si>
  <si>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</si>
  <si>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</si>
  <si>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</si>
  <si>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</si>
  <si>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</si>
  <si>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</si>
  <si>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</si>
  <si>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</si>
  <si>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</si>
  <si>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</si>
  <si>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</si>
  <si>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</si>
  <si>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</si>
  <si>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</si>
  <si>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</si>
  <si>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</si>
  <si>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</si>
  <si>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</si>
  <si>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</si>
  <si>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</si>
  <si>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</si>
  <si>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</si>
  <si>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</si>
  <si>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</si>
  <si>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</si>
  <si>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</si>
  <si>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</si>
  <si>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</si>
  <si>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</si>
  <si>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</si>
  <si>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</si>
  <si>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</si>
  <si>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</si>
  <si>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</si>
  <si>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</si>
  <si>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</si>
  <si>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</si>
  <si>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</si>
  <si>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</si>
  <si>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</si>
  <si>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</si>
  <si>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</si>
  <si>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</si>
  <si>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</si>
  <si>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</si>
  <si>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</si>
  <si>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</si>
  <si>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</si>
  <si>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</si>
  <si>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</si>
  <si>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</si>
  <si>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</si>
  <si>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</si>
  <si>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</si>
  <si>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</si>
  <si>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</si>
  <si>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</si>
  <si>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</si>
  <si>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</si>
  <si>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</si>
  <si>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</si>
  <si>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</si>
  <si>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</si>
  <si>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</si>
  <si>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</si>
  <si>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</si>
  <si>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</si>
  <si>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</si>
  <si>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</si>
  <si>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</si>
  <si>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</si>
  <si>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</si>
  <si>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</si>
  <si>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</si>
  <si>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</si>
  <si>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</si>
  <si>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</si>
  <si>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</si>
  <si>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</si>
  <si>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</si>
  <si>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</si>
  <si>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</si>
  <si>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</si>
  <si>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</si>
  <si>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</si>
  <si>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</si>
  <si>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</si>
  <si>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</si>
  <si>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</si>
  <si>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</si>
  <si>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</si>
  <si>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</si>
  <si>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</si>
  <si>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</si>
  <si>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</si>
  <si>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</si>
  <si>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</si>
  <si>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</si>
  <si>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</si>
  <si>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</si>
  <si>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</si>
  <si>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</si>
  <si>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</si>
  <si>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</si>
  <si>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</si>
  <si>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</si>
  <si>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</si>
  <si>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</si>
  <si>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</si>
  <si>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</si>
  <si>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</si>
  <si>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</si>
  <si>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</si>
  <si>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</si>
  <si>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</si>
  <si>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</si>
  <si>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</si>
  <si>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</si>
  <si>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</si>
  <si>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</si>
  <si>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</si>
  <si>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</si>
  <si>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</si>
  <si>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</si>
  <si>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</si>
  <si>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</si>
  <si>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</si>
  <si>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</si>
  <si>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</si>
  <si>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</si>
  <si>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</si>
  <si>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</si>
  <si>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</si>
  <si>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</si>
  <si>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</si>
  <si>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</si>
  <si>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</si>
  <si>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</si>
  <si>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</si>
  <si>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</si>
  <si>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</si>
  <si>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</si>
  <si>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</si>
  <si>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</si>
  <si>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</si>
  <si>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</si>
  <si>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</si>
  <si>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</si>
  <si>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</si>
  <si>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</si>
  <si>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</si>
  <si>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</si>
  <si>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</si>
  <si>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</si>
  <si>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</si>
  <si>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</si>
  <si>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</si>
  <si>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</si>
  <si>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</si>
  <si>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</si>
  <si>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</si>
  <si>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</si>
  <si>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</si>
  <si>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</si>
  <si>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</si>
  <si>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</si>
  <si>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</si>
  <si>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</si>
  <si>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</si>
  <si>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</si>
  <si>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</si>
  <si>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</si>
  <si>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</si>
  <si>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</si>
  <si>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</si>
  <si>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</si>
  <si>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</si>
  <si>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</si>
  <si>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</si>
  <si>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</si>
  <si>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</si>
  <si>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</si>
  <si>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</si>
  <si>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</si>
  <si>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</si>
  <si>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</si>
  <si>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</si>
  <si>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</si>
  <si>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</si>
  <si>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</si>
  <si>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</si>
  <si>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</si>
  <si>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</si>
  <si>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</si>
  <si>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</si>
  <si>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</si>
  <si>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</si>
  <si>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</si>
  <si>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</si>
  <si>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</si>
  <si>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</si>
  <si>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</si>
  <si>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</si>
  <si>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</si>
  <si>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</si>
  <si>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</si>
  <si>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</si>
  <si>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</si>
  <si>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</si>
  <si>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</si>
  <si>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</si>
  <si>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</si>
  <si>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</si>
  <si>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</si>
  <si>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</si>
  <si>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</si>
  <si>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</si>
  <si>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</si>
  <si>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</si>
  <si>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</si>
  <si>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</si>
  <si>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</si>
  <si>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</si>
  <si>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</si>
  <si>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</si>
  <si>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</si>
  <si>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</si>
  <si>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</si>
  <si>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</si>
  <si>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</si>
  <si>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</si>
  <si>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</si>
  <si>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</si>
  <si>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</si>
  <si>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</si>
  <si>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</si>
  <si>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</si>
  <si>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</si>
  <si>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</si>
  <si>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</si>
  <si>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</si>
  <si>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</si>
  <si>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</si>
  <si>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</si>
  <si>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</si>
  <si>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</si>
  <si>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</si>
  <si>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</si>
  <si>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</si>
  <si>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</si>
  <si>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</si>
  <si>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</si>
  <si>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</si>
  <si>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</si>
  <si>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</si>
  <si>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</si>
  <si>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</si>
  <si>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</si>
  <si>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</si>
  <si>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</si>
  <si>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</si>
  <si>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</si>
  <si>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</si>
  <si>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</si>
  <si>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</si>
  <si>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</si>
  <si>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</si>
  <si>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</si>
  <si>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</si>
  <si>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</si>
  <si>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</si>
  <si>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</si>
  <si>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</si>
  <si>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</si>
  <si>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</si>
  <si>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</si>
  <si>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</si>
  <si>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</si>
  <si>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</si>
  <si>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</si>
  <si>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</si>
  <si>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</si>
  <si>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</si>
  <si>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</si>
  <si>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</si>
  <si>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</si>
  <si>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</si>
  <si>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</si>
  <si>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</si>
  <si>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</si>
  <si>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</si>
  <si>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</si>
  <si>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</si>
  <si>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</si>
  <si>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</si>
  <si>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</si>
  <si>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</si>
  <si>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</si>
  <si>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</si>
  <si>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</si>
  <si>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</si>
  <si>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</si>
  <si>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</si>
  <si>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</si>
  <si>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</si>
  <si>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</si>
  <si>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</si>
  <si>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</si>
  <si>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</si>
  <si>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</si>
  <si>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</si>
  <si>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</si>
  <si>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</si>
  <si>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</si>
  <si>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</si>
  <si>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</si>
  <si>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</si>
  <si>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</si>
  <si>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</si>
  <si>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</si>
  <si>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</si>
  <si>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</si>
  <si>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</si>
  <si>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</si>
  <si>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</si>
  <si>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</si>
  <si>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</si>
  <si>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</si>
  <si>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</si>
  <si>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</si>
  <si>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</si>
  <si>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</si>
  <si>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</si>
  <si>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</si>
  <si>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</si>
  <si>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</si>
  <si>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</si>
  <si>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</si>
  <si>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</si>
  <si>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</si>
  <si>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</si>
  <si>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</si>
  <si>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</si>
  <si>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</si>
  <si>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</si>
  <si>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</si>
  <si>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</si>
  <si>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</si>
  <si>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</si>
  <si>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</si>
  <si>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</si>
  <si>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</si>
  <si>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</si>
  <si>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</si>
  <si>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</si>
  <si>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</si>
  <si>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</si>
  <si>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</si>
  <si>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</si>
  <si>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</si>
  <si>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</si>
  <si>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</si>
  <si>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</si>
  <si>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</si>
  <si>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</si>
  <si>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</si>
  <si>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</si>
  <si>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</si>
  <si>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</si>
  <si>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</si>
  <si>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</si>
  <si>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</si>
  <si>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</si>
  <si>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</si>
  <si>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</si>
  <si>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</si>
  <si>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</si>
  <si>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</si>
  <si>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</si>
  <si>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</si>
  <si>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</si>
  <si>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</si>
  <si>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</si>
  <si>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</si>
  <si>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</si>
  <si>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</si>
  <si>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</si>
  <si>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</si>
  <si>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</si>
  <si>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</si>
  <si>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</si>
  <si>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</si>
  <si>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</si>
  <si>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</si>
  <si>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</si>
  <si>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</si>
  <si>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</si>
  <si>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</si>
  <si>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</si>
  <si>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</si>
  <si>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</si>
  <si>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</si>
  <si>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</si>
  <si>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</si>
  <si>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</si>
  <si>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</si>
  <si>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</si>
  <si>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</si>
  <si>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</si>
  <si>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</si>
  <si>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</si>
  <si>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</si>
  <si>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</si>
  <si>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</si>
  <si>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</si>
  <si>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</si>
  <si>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</si>
  <si>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</si>
  <si>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</si>
  <si>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</si>
  <si>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</si>
  <si>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</si>
  <si>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</si>
  <si>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</si>
  <si>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</si>
  <si>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</si>
  <si>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</si>
  <si>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</si>
  <si>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</si>
  <si>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</si>
  <si>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</si>
  <si>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</si>
  <si>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</si>
  <si>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</si>
  <si>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</si>
  <si>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</si>
  <si>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</si>
  <si>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</si>
  <si>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</si>
  <si>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</si>
  <si>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</si>
  <si>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</si>
  <si>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</si>
  <si>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</si>
  <si>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</si>
  <si>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</si>
  <si>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</si>
  <si>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</si>
  <si>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</si>
  <si>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</si>
  <si>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</si>
  <si>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</si>
  <si>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</si>
  <si>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</si>
  <si>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</si>
  <si>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</si>
  <si>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</si>
  <si>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</si>
  <si>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</si>
  <si>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</si>
  <si>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</si>
  <si>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</si>
  <si>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</si>
  <si>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</si>
  <si>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</si>
  <si>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</si>
  <si>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</si>
  <si>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</si>
  <si>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</si>
  <si>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</si>
  <si>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</si>
  <si>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</si>
  <si>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</si>
  <si>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</si>
  <si>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</si>
  <si>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</si>
  <si>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</si>
  <si>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</si>
  <si>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</si>
  <si>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</si>
  <si>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</si>
  <si>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</si>
  <si>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</si>
  <si>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</si>
  <si>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</si>
  <si>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</si>
  <si>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</si>
  <si>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</si>
  <si>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</si>
  <si>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</si>
  <si>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</si>
  <si>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</si>
  <si>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</si>
  <si>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</si>
  <si>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</si>
  <si>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</si>
  <si>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</si>
  <si>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</si>
  <si>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</si>
  <si>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</si>
  <si>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</si>
  <si>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</si>
  <si>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</si>
  <si>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</si>
  <si>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</si>
  <si>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</si>
  <si>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</si>
  <si>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</si>
  <si>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</si>
  <si>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</si>
  <si>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</si>
  <si>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</si>
  <si>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</si>
  <si>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</si>
  <si>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</si>
  <si>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</si>
  <si>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</si>
  <si>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</si>
  <si>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</si>
  <si>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</si>
  <si>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</si>
  <si>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</si>
  <si>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</si>
  <si>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</si>
  <si>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</si>
  <si>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</si>
  <si>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</si>
  <si>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</si>
  <si>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</si>
  <si>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</si>
  <si>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</si>
  <si>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</si>
  <si>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</si>
  <si>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</si>
  <si>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</si>
  <si>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</si>
  <si>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</si>
  <si>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</si>
  <si>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</si>
  <si>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</si>
  <si>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</si>
  <si>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</si>
  <si>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</si>
  <si>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</si>
  <si>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</si>
  <si>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</si>
  <si>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</si>
  <si>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</si>
  <si>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</si>
  <si>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</si>
  <si>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</si>
  <si>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</si>
  <si>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</si>
  <si>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</si>
  <si>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</si>
  <si>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</si>
  <si>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</si>
  <si>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</si>
  <si>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</si>
  <si>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</si>
  <si>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</si>
  <si>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</si>
  <si>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</si>
  <si>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</si>
  <si>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</si>
  <si>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</si>
  <si>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</si>
  <si>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</si>
  <si>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</si>
  <si>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</si>
  <si>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</si>
  <si>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</si>
  <si>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</si>
  <si>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</si>
  <si>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</si>
  <si>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</si>
  <si>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</si>
  <si>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</si>
  <si>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</si>
  <si>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</si>
  <si>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</si>
  <si>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</si>
  <si>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</si>
  <si>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</si>
  <si>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</si>
  <si>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</si>
  <si>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</si>
  <si>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</si>
  <si>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</si>
  <si>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</si>
  <si>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</si>
  <si>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</si>
  <si>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</si>
  <si>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</si>
  <si>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</si>
  <si>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</si>
  <si>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</si>
  <si>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</si>
  <si>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</si>
  <si>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</si>
  <si>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</si>
  <si>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</si>
  <si>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</si>
  <si>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</si>
  <si>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</si>
  <si>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</si>
  <si>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</si>
  <si>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</si>
  <si>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</si>
  <si>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</si>
  <si>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</si>
  <si>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</si>
  <si>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</si>
  <si>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</si>
  <si>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</si>
  <si>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</si>
  <si>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</si>
  <si>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</si>
  <si>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</si>
  <si>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</si>
  <si>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</si>
  <si>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</si>
  <si>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</si>
  <si>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</si>
  <si>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</si>
  <si>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</si>
  <si>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</si>
  <si>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</si>
  <si>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</si>
  <si>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</si>
  <si>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</si>
  <si>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</si>
  <si>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</si>
  <si>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</si>
  <si>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</si>
  <si>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</si>
  <si>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</si>
  <si>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</si>
  <si>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</si>
  <si>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</si>
  <si>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</si>
  <si>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</si>
  <si>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</si>
  <si>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</si>
  <si>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</si>
  <si>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</si>
  <si>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</si>
  <si>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</si>
  <si>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</si>
  <si>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</si>
  <si>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</si>
  <si>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</si>
  <si>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</si>
  <si>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</si>
  <si>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</si>
  <si>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</si>
  <si>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</si>
  <si>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</si>
  <si>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</si>
  <si>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</si>
  <si>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</si>
  <si>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</si>
  <si>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</si>
  <si>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</si>
  <si>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</si>
  <si>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</si>
  <si>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</si>
  <si>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</si>
  <si>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</si>
  <si>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</si>
  <si>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</si>
  <si>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</si>
  <si>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</si>
  <si>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</si>
  <si>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</si>
  <si>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</si>
  <si>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</si>
  <si>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</si>
  <si>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</si>
  <si>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</si>
  <si>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</si>
  <si>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</si>
  <si>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</si>
  <si>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</si>
  <si>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</si>
  <si>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</si>
  <si>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</si>
  <si>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</si>
  <si>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</si>
  <si>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</si>
  <si>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</si>
  <si>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</si>
  <si>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</si>
  <si>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</si>
  <si>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</si>
  <si>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</si>
  <si>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</si>
  <si>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</si>
  <si>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</si>
  <si>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</si>
  <si>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</si>
  <si>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</si>
  <si>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</si>
  <si>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</si>
  <si>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</si>
  <si>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</si>
  <si>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</si>
  <si>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</si>
  <si>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</si>
  <si>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</si>
  <si>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</si>
  <si>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</si>
  <si>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</si>
  <si>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</si>
  <si>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</si>
  <si>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</si>
  <si>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</si>
  <si>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</si>
  <si>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</si>
  <si>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</si>
  <si>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</si>
  <si>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</si>
  <si>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</si>
  <si>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</si>
  <si>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</si>
  <si>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</si>
  <si>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</si>
  <si>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</si>
  <si>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</si>
  <si>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</si>
  <si>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</si>
  <si>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</si>
  <si>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</si>
  <si>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</si>
  <si>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</si>
  <si>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</si>
  <si>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</si>
  <si>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</si>
  <si>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</si>
  <si>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</si>
  <si>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</si>
  <si>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</si>
  <si>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</si>
  <si>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</si>
  <si>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</si>
  <si>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</si>
  <si>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</si>
  <si>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</si>
  <si>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</si>
  <si>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</si>
  <si>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</si>
  <si>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</si>
  <si>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</si>
  <si>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</si>
  <si>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</si>
  <si>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</si>
  <si>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</si>
  <si>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</si>
  <si>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</si>
  <si>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</si>
  <si>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</si>
  <si>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</si>
  <si>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</si>
  <si>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</si>
  <si>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</si>
  <si>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</si>
  <si>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</si>
  <si>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</si>
  <si>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</si>
  <si>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</si>
  <si>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</si>
  <si>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</si>
  <si>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</si>
  <si>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</si>
  <si>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</si>
  <si>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</si>
  <si>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</si>
  <si>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</si>
  <si>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</si>
  <si>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</si>
  <si>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</si>
  <si>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</si>
  <si>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</si>
  <si>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</si>
  <si>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</si>
  <si>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</si>
  <si>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</si>
  <si>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</si>
  <si>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</si>
  <si>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</si>
  <si>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</si>
  <si>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</si>
  <si>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</si>
  <si>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</si>
  <si>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</si>
  <si>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</si>
  <si>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</si>
  <si>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</si>
  <si>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</si>
  <si>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</si>
  <si>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</si>
  <si>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</si>
  <si>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</si>
  <si>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</si>
  <si>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</si>
  <si>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</si>
  <si>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</si>
  <si>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</si>
  <si>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</si>
  <si>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</si>
  <si>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</si>
  <si>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</si>
  <si>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</si>
  <si>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</si>
  <si>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</si>
  <si>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</si>
  <si>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</si>
  <si>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</si>
  <si>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</si>
  <si>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</si>
  <si>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</si>
  <si>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</si>
  <si>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</si>
  <si>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</si>
  <si>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</si>
  <si>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</si>
  <si>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</si>
  <si>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</si>
  <si>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</si>
  <si>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</si>
  <si>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</si>
  <si>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</si>
  <si>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</si>
  <si>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</si>
  <si>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</si>
  <si>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</si>
  <si>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</si>
  <si>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</si>
  <si>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</si>
  <si>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</si>
  <si>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</si>
  <si>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</si>
  <si>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</si>
  <si>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</si>
  <si>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</si>
  <si>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</si>
  <si>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</si>
  <si>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</si>
  <si>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</si>
  <si>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</si>
  <si>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</si>
  <si>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</si>
  <si>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</si>
  <si>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</si>
  <si>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</si>
  <si>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</si>
  <si>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</si>
  <si>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</si>
  <si>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</si>
  <si>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</si>
  <si>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</si>
  <si>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</si>
  <si>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</si>
  <si>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</si>
  <si>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</si>
  <si>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</si>
  <si>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</si>
  <si>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</si>
  <si>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</si>
  <si>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</si>
  <si>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</si>
  <si>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</si>
  <si>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</si>
  <si>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</si>
  <si>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</si>
  <si>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</si>
  <si>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</si>
  <si>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</si>
  <si>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</si>
  <si>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</si>
  <si>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</si>
  <si>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</si>
  <si>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</si>
  <si>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</si>
  <si>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</si>
  <si>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</si>
  <si>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</si>
  <si>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</si>
  <si>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</si>
  <si>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</si>
  <si>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</si>
  <si>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</si>
  <si>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</si>
  <si>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</si>
  <si>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</si>
  <si>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</si>
  <si>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</si>
  <si>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</si>
  <si>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</si>
  <si>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</si>
  <si>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</si>
  <si>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</si>
  <si>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</si>
  <si>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</si>
  <si>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</si>
  <si>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</si>
  <si>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</si>
  <si>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</si>
  <si>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</si>
  <si>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</si>
  <si>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</si>
  <si>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</si>
  <si>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</si>
  <si>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</si>
  <si>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</si>
  <si>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</si>
  <si>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</si>
  <si>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</si>
  <si>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</si>
  <si>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</si>
  <si>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</si>
  <si>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</si>
  <si>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</si>
  <si>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</si>
  <si>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</si>
  <si>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</si>
  <si>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</si>
  <si>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</si>
  <si>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</si>
  <si>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</si>
  <si>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</si>
  <si>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</si>
  <si>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</si>
  <si>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</si>
  <si>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</si>
  <si>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</si>
  <si>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</si>
  <si>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</si>
  <si>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</si>
  <si>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</si>
  <si>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</si>
  <si>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</si>
  <si>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</si>
  <si>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</si>
  <si>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</si>
  <si>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</si>
  <si>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</si>
  <si>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</si>
  <si>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</si>
  <si>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</si>
  <si>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</si>
  <si>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</si>
  <si>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</si>
  <si>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</si>
  <si>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</si>
  <si>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</si>
  <si>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</si>
  <si>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</si>
  <si>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</si>
  <si>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</si>
  <si>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</si>
  <si>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</si>
  <si>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</si>
  <si>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</si>
  <si>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</si>
  <si>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</si>
  <si>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</si>
  <si>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</si>
  <si>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</si>
  <si>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</si>
  <si>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</si>
  <si>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</si>
  <si>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</si>
  <si>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</si>
  <si>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</si>
  <si>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</si>
  <si>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</si>
  <si>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</si>
  <si>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</si>
  <si>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</si>
  <si>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</si>
  <si>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</si>
  <si>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</si>
  <si>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</si>
  <si>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</si>
  <si>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</si>
  <si>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</si>
  <si>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</si>
  <si>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</si>
  <si>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</si>
  <si>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</si>
  <si>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</si>
  <si>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</si>
  <si>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</si>
  <si>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</si>
  <si>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</si>
  <si>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</si>
  <si>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</si>
  <si>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</si>
  <si>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</si>
  <si>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</si>
  <si>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</si>
  <si>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</si>
  <si>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</si>
  <si>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</si>
  <si>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</si>
  <si>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</si>
  <si>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</si>
  <si>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</si>
  <si>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</si>
  <si>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</si>
  <si>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</si>
  <si>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</si>
  <si>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</si>
  <si>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</si>
  <si>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</si>
  <si>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</si>
  <si>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</si>
  <si>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</si>
  <si>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</si>
  <si>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</si>
  <si>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</si>
  <si>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</si>
  <si>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</si>
  <si>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</si>
  <si>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</si>
  <si>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</si>
  <si>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</si>
  <si>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</si>
  <si>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</si>
  <si>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</si>
  <si>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</si>
  <si>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</si>
  <si>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</si>
  <si>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</si>
  <si>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</si>
  <si>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</si>
  <si>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</si>
  <si>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</si>
  <si>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</si>
  <si>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</si>
  <si>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</si>
  <si>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</si>
  <si>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</si>
  <si>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</si>
  <si>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</si>
  <si>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</si>
  <si>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</si>
  <si>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</si>
  <si>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</si>
  <si>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</si>
  <si>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</si>
  <si>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</si>
  <si>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</si>
  <si>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</si>
  <si>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</si>
  <si>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</si>
  <si>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</si>
  <si>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</si>
  <si>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</si>
  <si>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</si>
  <si>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</si>
  <si>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</si>
  <si>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</si>
  <si>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</si>
  <si>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</si>
  <si>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</si>
  <si>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</si>
  <si>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</si>
  <si>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</si>
  <si>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</si>
  <si>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</si>
  <si>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</si>
  <si>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</si>
  <si>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</si>
  <si>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</si>
  <si>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</si>
  <si>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</si>
  <si>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</si>
  <si>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</si>
  <si>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</si>
  <si>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</si>
  <si>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</si>
  <si>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</si>
  <si>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</si>
  <si>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</si>
  <si>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</si>
  <si>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</si>
  <si>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</si>
  <si>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</si>
  <si>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</si>
  <si>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</si>
  <si>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</si>
  <si>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</si>
  <si>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</si>
  <si>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</si>
  <si>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</si>
  <si>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</si>
  <si>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</si>
  <si>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</si>
  <si>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</si>
  <si>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</si>
  <si>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</si>
  <si>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</si>
  <si>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</si>
  <si>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</si>
  <si>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</si>
  <si>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</si>
  <si>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</si>
  <si>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</si>
  <si>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</si>
  <si>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</si>
  <si>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</si>
  <si>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</si>
  <si>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</si>
  <si>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</si>
  <si>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</si>
  <si>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</si>
  <si>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</si>
  <si>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</si>
  <si>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</si>
  <si>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</si>
  <si>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</si>
  <si>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</si>
  <si>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</si>
  <si>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</si>
  <si>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</si>
  <si>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</si>
  <si>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</si>
  <si>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</si>
  <si>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</si>
  <si>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</si>
  <si>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</si>
  <si>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</si>
  <si>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</si>
  <si>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</si>
  <si>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</si>
  <si>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</si>
  <si>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</si>
  <si>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</si>
  <si>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</si>
  <si>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</si>
  <si>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</si>
  <si>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</si>
  <si>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</si>
  <si>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</si>
  <si>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</si>
  <si>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</si>
  <si>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</si>
  <si>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</si>
  <si>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</si>
  <si>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</si>
  <si>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</si>
  <si>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</si>
  <si>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</si>
  <si>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</si>
  <si>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</si>
  <si>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</si>
  <si>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</si>
  <si>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</si>
  <si>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</si>
  <si>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</si>
  <si>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</si>
  <si>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</si>
  <si>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</si>
  <si>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</si>
  <si>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</si>
  <si>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</si>
  <si>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</si>
  <si>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</si>
  <si>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</si>
  <si>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</si>
  <si>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</si>
  <si>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</si>
  <si>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</si>
  <si>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</si>
  <si>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</si>
  <si>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</si>
  <si>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</si>
  <si>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</si>
  <si>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</si>
  <si>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</si>
  <si>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</si>
  <si>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</si>
  <si>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</si>
  <si>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</si>
  <si>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</si>
  <si>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</si>
  <si>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</si>
  <si>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</si>
  <si>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</si>
  <si>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</si>
  <si>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</si>
  <si>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</si>
  <si>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</si>
  <si>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</si>
  <si>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</si>
  <si>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</si>
  <si>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</si>
  <si>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</si>
  <si>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</si>
  <si>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</si>
  <si>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</si>
  <si>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</si>
  <si>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</si>
  <si>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</si>
  <si>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</si>
  <si>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</si>
  <si>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</si>
  <si>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</si>
  <si>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</si>
  <si>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</si>
  <si>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</si>
  <si>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</si>
  <si>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</si>
  <si>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</si>
  <si>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</si>
  <si>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</si>
  <si>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</si>
  <si>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</si>
  <si>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</si>
  <si>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</si>
  <si>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</si>
  <si>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</si>
  <si>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</si>
  <si>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</si>
  <si>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</si>
  <si>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</si>
  <si>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</si>
  <si>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</si>
  <si>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</si>
  <si>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</si>
  <si>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</si>
  <si>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</si>
  <si>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</si>
  <si>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</si>
  <si>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</si>
  <si>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</si>
  <si>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</si>
  <si>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</si>
  <si>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</si>
  <si>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</si>
  <si>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</si>
  <si>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</si>
  <si>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</si>
  <si>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</si>
  <si>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</si>
  <si>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</si>
  <si>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</si>
  <si>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</si>
  <si>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</si>
  <si>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</si>
  <si>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</si>
  <si>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</si>
  <si>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</si>
  <si>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</si>
  <si>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</si>
  <si>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</si>
  <si>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</si>
  <si>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</si>
  <si>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</si>
  <si>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</si>
  <si>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</si>
  <si>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</si>
  <si>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</si>
  <si>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</si>
  <si>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</si>
  <si>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</si>
  <si>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</si>
  <si>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</si>
  <si>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</si>
  <si>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</si>
  <si>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</si>
  <si>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</si>
  <si>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</si>
  <si>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</si>
  <si>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</si>
  <si>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</si>
  <si>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</si>
  <si>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</si>
  <si>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</si>
  <si>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</si>
  <si>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</si>
  <si>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</si>
  <si>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</si>
  <si>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</si>
  <si>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</si>
  <si>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</si>
  <si>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</si>
  <si>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</si>
  <si>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</si>
  <si>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</si>
  <si>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</si>
  <si>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</si>
  <si>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</si>
  <si>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</si>
  <si>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</si>
  <si>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</si>
  <si>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</si>
  <si>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</si>
  <si>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</si>
  <si>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</si>
  <si>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</si>
  <si>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</si>
  <si>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</si>
  <si>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</si>
  <si>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</si>
  <si>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</si>
  <si>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</si>
  <si>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</si>
  <si>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</si>
  <si>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</si>
  <si>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</si>
  <si>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</si>
  <si>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</si>
  <si>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</si>
  <si>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</si>
  <si>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</si>
  <si>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</si>
  <si>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</si>
  <si>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</si>
  <si>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</si>
  <si>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</si>
  <si>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</si>
  <si>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</si>
  <si>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</si>
  <si>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</si>
  <si>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</si>
  <si>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</si>
  <si>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</si>
  <si>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</si>
  <si>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</si>
  <si>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</si>
  <si>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</si>
  <si>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</si>
  <si>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</si>
  <si>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</si>
  <si>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</si>
  <si>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</si>
  <si>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</si>
  <si>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</si>
  <si>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</si>
  <si>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</si>
  <si>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</si>
  <si>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</si>
  <si>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</si>
  <si>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</si>
  <si>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</si>
  <si>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</si>
  <si>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</si>
  <si>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</si>
  <si>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</si>
  <si>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</si>
  <si>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</si>
  <si>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</si>
  <si>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</si>
  <si>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</si>
  <si>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</si>
  <si>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</si>
  <si>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</si>
  <si>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</si>
  <si>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</si>
  <si>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</si>
  <si>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</si>
  <si>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</si>
  <si>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</si>
  <si>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</si>
  <si>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</si>
  <si>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</si>
  <si>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</si>
  <si>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</si>
  <si>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</si>
  <si>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</si>
  <si>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</si>
  <si>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</si>
  <si>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</si>
  <si>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</si>
  <si>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</si>
  <si>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</si>
  <si>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</si>
  <si>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</si>
  <si>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</si>
  <si>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</si>
  <si>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</si>
  <si>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</si>
  <si>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</si>
  <si>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</si>
  <si>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</si>
  <si>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</si>
  <si>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</si>
  <si>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</si>
  <si>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</si>
  <si>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</si>
  <si>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</si>
  <si>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</si>
  <si>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</si>
  <si>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</si>
  <si>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</si>
  <si>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</si>
  <si>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</si>
  <si>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</si>
  <si>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</si>
  <si>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</si>
  <si>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</si>
  <si>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</si>
  <si>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</si>
  <si>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</si>
  <si>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</si>
  <si>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</si>
  <si>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</si>
  <si>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</si>
  <si>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</si>
  <si>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</si>
  <si>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</si>
  <si>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</si>
  <si>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</si>
  <si>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</si>
  <si>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</si>
  <si>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</si>
  <si>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</si>
  <si>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</si>
  <si>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</si>
  <si>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</si>
  <si>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</si>
  <si>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</si>
  <si>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</si>
  <si>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</si>
  <si>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</si>
  <si>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</si>
  <si>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</si>
  <si>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</si>
  <si>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</si>
  <si>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</si>
  <si>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</si>
  <si>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</si>
  <si>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</si>
  <si>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</si>
  <si>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</si>
  <si>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</si>
  <si>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</si>
  <si>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</si>
  <si>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</si>
  <si>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</si>
  <si>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</si>
  <si>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</si>
  <si>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</si>
  <si>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</si>
  <si>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</si>
  <si>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</si>
  <si>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</si>
  <si>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</si>
  <si>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</si>
  <si>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</si>
  <si>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</si>
  <si>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</si>
  <si>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</si>
  <si>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</si>
  <si>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</si>
  <si>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</si>
  <si>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</si>
  <si>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</si>
  <si>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</si>
  <si>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</si>
  <si>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</si>
  <si>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</si>
  <si>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</si>
  <si>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</si>
  <si>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</si>
  <si>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</si>
  <si>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</si>
  <si>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</si>
  <si>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</si>
  <si>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</si>
  <si>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</si>
  <si>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</si>
  <si>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</si>
  <si>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</si>
  <si>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</si>
  <si>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</si>
  <si>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</si>
  <si>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</si>
  <si>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</si>
  <si>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</si>
  <si>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</si>
  <si>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</si>
  <si>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</si>
  <si>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</si>
  <si>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</si>
  <si>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</si>
  <si>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</si>
  <si>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</si>
  <si>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</si>
  <si>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</si>
  <si>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</si>
  <si>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</si>
  <si>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</si>
  <si>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</si>
  <si>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</si>
  <si>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</si>
  <si>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</si>
  <si>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</si>
  <si>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</si>
  <si>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</si>
  <si>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</si>
  <si>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</si>
  <si>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</si>
  <si>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</si>
  <si>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</si>
  <si>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</si>
  <si>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</si>
  <si>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</si>
  <si>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</si>
  <si>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</si>
  <si>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</si>
  <si>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</si>
  <si>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</si>
  <si>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</si>
  <si>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</si>
  <si>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</si>
  <si>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</si>
  <si>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</si>
  <si>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</si>
  <si>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</si>
  <si>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</si>
  <si>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</si>
  <si>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</si>
  <si>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</si>
  <si>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</si>
  <si>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</si>
  <si>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</si>
  <si>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</si>
  <si>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</si>
  <si>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</si>
  <si>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</si>
  <si>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</si>
  <si>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</si>
  <si>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</si>
  <si>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</si>
  <si>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</si>
  <si>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</si>
  <si>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</si>
  <si>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</si>
  <si>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</si>
  <si>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</si>
  <si>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</si>
  <si>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</si>
  <si>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</si>
  <si>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</si>
  <si>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</si>
  <si>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</si>
  <si>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</si>
  <si>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</si>
  <si>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</si>
  <si>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</si>
  <si>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</si>
  <si>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</si>
  <si>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</si>
  <si>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</si>
  <si>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</si>
  <si>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</si>
  <si>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</si>
  <si>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</si>
  <si>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</si>
  <si>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</si>
  <si>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</si>
  <si>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</si>
  <si>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</si>
  <si>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</si>
  <si>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</si>
  <si>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</si>
  <si>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</si>
  <si>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</si>
  <si>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</si>
  <si>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</si>
  <si>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</si>
  <si>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</si>
  <si>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</si>
  <si>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</si>
  <si>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</si>
  <si>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</si>
  <si>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</si>
  <si>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</si>
  <si>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</si>
  <si>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</si>
  <si>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</si>
  <si>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</si>
  <si>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</si>
  <si>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</si>
  <si>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</si>
  <si>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</si>
  <si>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</si>
  <si>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</si>
  <si>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</si>
  <si>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</si>
  <si>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</si>
  <si>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</si>
  <si>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</si>
  <si>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</si>
  <si>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</si>
  <si>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</si>
  <si>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</si>
  <si>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</si>
  <si>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</si>
  <si>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</si>
  <si>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</si>
  <si>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</si>
  <si>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</si>
  <si>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</si>
  <si>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</si>
  <si>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</si>
  <si>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</si>
  <si>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</si>
  <si>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</si>
  <si>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</si>
  <si>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</si>
  <si>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</si>
  <si>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</si>
  <si>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</si>
  <si>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</si>
  <si>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</si>
  <si>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</si>
  <si>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</si>
  <si>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</si>
  <si>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</si>
  <si>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</si>
  <si>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</si>
  <si>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</si>
  <si>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</si>
  <si>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</si>
  <si>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</si>
  <si>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</si>
  <si>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</si>
  <si>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</si>
  <si>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</si>
  <si>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</si>
  <si>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</si>
  <si>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</si>
  <si>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</si>
  <si>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</si>
  <si>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</si>
  <si>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</si>
  <si>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</si>
  <si>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</si>
  <si>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</si>
  <si>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</si>
  <si>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</si>
  <si>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</si>
  <si>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</si>
  <si>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</si>
  <si>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</si>
  <si>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</si>
  <si>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</si>
  <si>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</si>
  <si>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</si>
  <si>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</si>
  <si>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</si>
  <si>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</si>
  <si>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</si>
  <si>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</si>
  <si>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</si>
  <si>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</si>
  <si>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</si>
  <si>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</si>
  <si>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</si>
  <si>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</si>
  <si>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</si>
  <si>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</si>
  <si>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</si>
  <si>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</si>
  <si>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</si>
  <si>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</si>
  <si>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</si>
  <si>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</si>
  <si>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</si>
  <si>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</si>
  <si>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</si>
  <si>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</si>
  <si>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</si>
  <si>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</si>
  <si>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</si>
  <si>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</si>
  <si>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</si>
  <si>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</si>
  <si>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</si>
  <si>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</si>
  <si>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</si>
  <si>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</si>
  <si>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</si>
  <si>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</si>
  <si>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</si>
  <si>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</si>
  <si>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</si>
  <si>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</si>
  <si>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</si>
  <si>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</si>
  <si>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</si>
  <si>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</si>
  <si>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</si>
  <si>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</si>
  <si>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</si>
  <si>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</si>
  <si>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</si>
  <si>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</si>
  <si>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</si>
  <si>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</si>
  <si>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</si>
  <si>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</si>
  <si>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</si>
  <si>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</si>
  <si>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</si>
  <si>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</si>
  <si>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</si>
  <si>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</si>
  <si>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</si>
  <si>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</si>
  <si>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</si>
  <si>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</si>
  <si>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</si>
  <si>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</si>
  <si>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</si>
  <si>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</si>
  <si>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</si>
  <si>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</si>
  <si>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</si>
  <si>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</si>
  <si>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</si>
  <si>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</si>
  <si>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</si>
  <si>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</si>
  <si>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</si>
  <si>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</si>
  <si>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</si>
  <si>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</si>
  <si>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</si>
  <si>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</si>
  <si>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</si>
  <si>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</si>
  <si>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</si>
  <si>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</si>
  <si>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</si>
  <si>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</si>
  <si>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</si>
  <si>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</si>
  <si>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</si>
  <si>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</si>
  <si>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</si>
  <si>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</si>
  <si>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</si>
  <si>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</si>
  <si>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</si>
  <si>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</si>
  <si>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</si>
  <si>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</si>
  <si>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</si>
  <si>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</si>
  <si>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</si>
  <si>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</si>
  <si>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</si>
  <si>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</si>
  <si>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</si>
  <si>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</si>
  <si>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</si>
  <si>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</si>
  <si>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</si>
  <si>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</si>
  <si>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</si>
  <si>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</si>
  <si>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</si>
  <si>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</si>
  <si>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</si>
  <si>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</si>
  <si>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</si>
  <si>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</si>
  <si>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</si>
  <si>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</si>
  <si>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</si>
  <si>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</si>
  <si>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</si>
  <si>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</si>
  <si>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</si>
  <si>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</si>
  <si>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</si>
  <si>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</si>
  <si>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</si>
  <si>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</si>
  <si>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</si>
  <si>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</si>
  <si>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</si>
  <si>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</si>
  <si>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</si>
  <si>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</si>
  <si>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</si>
  <si>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</si>
  <si>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</si>
  <si>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</si>
  <si>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</si>
  <si>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</si>
  <si>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</si>
  <si>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</si>
  <si>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</si>
  <si>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</si>
  <si>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</si>
  <si>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</si>
  <si>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</si>
  <si>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</si>
  <si>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</si>
  <si>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</si>
  <si>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</si>
  <si>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</si>
  <si>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</si>
  <si>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</si>
  <si>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</si>
  <si>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</si>
  <si>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</si>
  <si>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</si>
  <si>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</si>
  <si>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</si>
  <si>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</si>
  <si>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</si>
  <si>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</si>
  <si>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</si>
  <si>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</si>
  <si>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</si>
  <si>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</si>
  <si>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</si>
  <si>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</si>
  <si>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</si>
  <si>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</si>
  <si>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</si>
  <si>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</si>
  <si>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</si>
  <si>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</si>
  <si>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</si>
  <si>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</si>
  <si>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</si>
  <si>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</si>
  <si>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</si>
  <si>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</si>
  <si>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</si>
  <si>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</si>
  <si>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</si>
  <si>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</si>
  <si>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</si>
  <si>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</si>
  <si>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</si>
  <si>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</si>
  <si>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</si>
  <si>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</si>
  <si>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</si>
  <si>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</si>
  <si>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</si>
  <si>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</si>
  <si>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</si>
  <si>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</si>
  <si>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</si>
  <si>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</si>
  <si>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</si>
  <si>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</si>
  <si>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</si>
  <si>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</si>
  <si>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</si>
  <si>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</si>
  <si>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</si>
  <si>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</si>
  <si>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</si>
  <si>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</si>
  <si>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</si>
  <si>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</si>
  <si>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</si>
  <si>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</si>
  <si>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</si>
  <si>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</si>
  <si>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</si>
  <si>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</si>
  <si>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</si>
  <si>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</si>
  <si>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</si>
  <si>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</si>
  <si>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</si>
  <si>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</si>
  <si>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</si>
  <si>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</si>
  <si>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</si>
  <si>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</si>
  <si>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</si>
  <si>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</si>
  <si>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</si>
  <si>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</si>
  <si>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</si>
  <si>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</si>
  <si>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</si>
  <si>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</si>
  <si>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</si>
  <si>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</si>
  <si>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</si>
  <si>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</si>
  <si>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</si>
  <si>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</si>
  <si>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</si>
  <si>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</si>
  <si>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</si>
  <si>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</si>
  <si>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</si>
  <si>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</si>
  <si>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</si>
  <si>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</si>
  <si>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</si>
  <si>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</si>
  <si>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</si>
  <si>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</si>
  <si>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</si>
  <si>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</si>
  <si>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</si>
  <si>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</si>
  <si>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</si>
  <si>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</si>
  <si>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</si>
  <si>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</si>
  <si>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</si>
  <si>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</si>
  <si>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</si>
  <si>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</si>
  <si>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</si>
  <si>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</si>
  <si>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</si>
  <si>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</si>
  <si>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</si>
  <si>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</si>
  <si>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</si>
  <si>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</si>
  <si>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</si>
  <si>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</si>
  <si>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</si>
  <si>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</si>
  <si>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</si>
  <si>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</si>
  <si>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</si>
  <si>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</si>
  <si>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</si>
  <si>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</si>
  <si>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</si>
  <si>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</si>
  <si>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</si>
  <si>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</si>
  <si>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</si>
  <si>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</si>
  <si>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</si>
  <si>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</si>
  <si>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</si>
  <si>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</si>
  <si>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</si>
  <si>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</si>
  <si>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</si>
  <si>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</si>
  <si>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</si>
  <si>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</si>
  <si>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</si>
  <si>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</si>
  <si>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</si>
  <si>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</si>
  <si>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</si>
  <si>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</si>
  <si>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</si>
  <si>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</si>
  <si>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</si>
  <si>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</si>
  <si>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</si>
  <si>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</si>
  <si>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</si>
  <si>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</si>
  <si>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</si>
  <si>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</si>
  <si>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</si>
  <si>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</si>
  <si>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</si>
  <si>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</si>
  <si>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</si>
  <si>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</si>
  <si>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</si>
  <si>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</si>
  <si>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</si>
  <si>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</si>
  <si>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</si>
  <si>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</si>
  <si>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</si>
  <si>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</si>
  <si>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</si>
  <si>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</si>
  <si>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</si>
  <si>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</si>
  <si>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</si>
  <si>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</si>
  <si>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</si>
  <si>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</si>
  <si>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</si>
  <si>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</si>
  <si>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</si>
  <si>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</si>
  <si>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</si>
  <si>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</si>
  <si>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</si>
  <si>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</si>
  <si>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</si>
  <si>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</si>
  <si>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</si>
  <si>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</si>
  <si>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</si>
  <si>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</si>
  <si>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</si>
  <si>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</si>
  <si>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</si>
  <si>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</si>
  <si>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</si>
  <si>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</si>
  <si>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</si>
  <si>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</si>
  <si>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</si>
  <si>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</si>
  <si>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</si>
  <si>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</si>
  <si>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</si>
  <si>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</si>
  <si>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</si>
  <si>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</si>
  <si>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</si>
  <si>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</si>
  <si>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</si>
  <si>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</si>
  <si>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</si>
  <si>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</si>
  <si>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</si>
  <si>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</si>
  <si>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</si>
  <si>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</si>
  <si>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</si>
  <si>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</si>
  <si>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</si>
  <si>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</si>
  <si>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</si>
  <si>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</si>
  <si>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</si>
  <si>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</si>
  <si>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</si>
  <si>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</si>
  <si>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</si>
  <si>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</si>
  <si>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</si>
  <si>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</si>
  <si>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</si>
  <si>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</si>
  <si>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</si>
  <si>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</si>
  <si>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</si>
  <si>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</si>
  <si>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</si>
  <si>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</si>
  <si>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</si>
  <si>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</si>
  <si>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</si>
  <si>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</si>
  <si>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</si>
  <si>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</si>
  <si>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</si>
  <si>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</si>
  <si>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</si>
  <si>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</si>
  <si>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</si>
  <si>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</si>
  <si>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</si>
  <si>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</si>
  <si>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</si>
  <si>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</si>
  <si>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</si>
  <si>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</si>
  <si>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</si>
  <si>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</si>
  <si>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</si>
  <si>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</si>
  <si>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</si>
  <si>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</si>
  <si>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</si>
  <si>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</si>
  <si>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</si>
  <si>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</si>
  <si>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</si>
  <si>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</si>
  <si>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</si>
  <si>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</si>
  <si>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</si>
  <si>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</si>
  <si>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</si>
  <si>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</si>
  <si>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</si>
  <si>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</si>
  <si>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</si>
  <si>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</si>
  <si>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</si>
  <si>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</si>
  <si>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</si>
  <si>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</si>
  <si>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</si>
  <si>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</si>
  <si>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</si>
  <si>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</si>
  <si>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</si>
  <si>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</si>
  <si>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</si>
  <si>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</si>
  <si>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</si>
  <si>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</si>
  <si>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</si>
  <si>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</si>
  <si>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</si>
  <si>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</si>
  <si>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</si>
  <si>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</si>
  <si>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</si>
  <si>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</si>
  <si>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</si>
  <si>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</si>
  <si>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</si>
  <si>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</si>
  <si>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</si>
  <si>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</si>
  <si>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</si>
  <si>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</si>
  <si>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</si>
  <si>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</si>
  <si>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</si>
  <si>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</si>
  <si>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</si>
  <si>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</si>
  <si>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</si>
  <si>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</si>
  <si>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</si>
  <si>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</si>
  <si>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</si>
  <si>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</si>
  <si>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</si>
  <si>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</si>
  <si>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</si>
  <si>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</si>
  <si>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</si>
  <si>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</si>
  <si>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</si>
  <si>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</si>
  <si>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</si>
  <si>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</si>
  <si>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</si>
  <si>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</si>
  <si>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</si>
  <si>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</si>
  <si>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</si>
  <si>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</si>
  <si>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</si>
  <si>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</si>
  <si>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</si>
  <si>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</si>
  <si>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</si>
  <si>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</si>
  <si>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</si>
  <si>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</si>
  <si>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</si>
  <si>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</si>
  <si>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</si>
  <si>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</si>
  <si>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</si>
  <si>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</si>
  <si>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</si>
  <si>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</si>
  <si>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</si>
  <si>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</si>
  <si>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</si>
  <si>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</si>
  <si>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</si>
  <si>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</si>
  <si>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</si>
  <si>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</si>
  <si>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</si>
  <si>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</si>
  <si>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</si>
  <si>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</si>
  <si>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</si>
  <si>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</si>
  <si>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</si>
  <si>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</si>
  <si>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</si>
  <si>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</si>
  <si>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</si>
  <si>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</si>
  <si>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</si>
  <si>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</si>
  <si>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</si>
  <si>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</si>
  <si>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</si>
  <si>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</si>
  <si>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</si>
  <si>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</si>
  <si>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</si>
  <si>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</si>
  <si>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</si>
  <si>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</si>
  <si>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</si>
  <si>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</si>
  <si>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</si>
  <si>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</si>
  <si>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</si>
  <si>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</si>
  <si>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</si>
  <si>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</si>
  <si>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</si>
  <si>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</si>
  <si>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</si>
  <si>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</si>
  <si>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</si>
  <si>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</si>
  <si>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</si>
  <si>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</si>
  <si>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</si>
  <si>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</si>
  <si>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</si>
  <si>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</si>
  <si>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</si>
  <si>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</si>
  <si>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</si>
  <si>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</si>
  <si>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</si>
  <si>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</si>
  <si>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</si>
  <si>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</si>
  <si>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</si>
  <si>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</si>
  <si>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</si>
  <si>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</si>
  <si>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</si>
  <si>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</si>
  <si>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</si>
  <si>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</si>
  <si>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</si>
  <si>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</si>
  <si>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</si>
  <si>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</si>
  <si>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</si>
  <si>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</si>
  <si>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</si>
  <si>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</si>
  <si>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</si>
  <si>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</si>
  <si>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</si>
  <si>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</si>
  <si>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</si>
  <si>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</si>
  <si>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</si>
  <si>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</si>
  <si>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</si>
  <si>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</si>
  <si>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</si>
  <si>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</si>
  <si>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</si>
  <si>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</si>
  <si>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</si>
  <si>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</si>
  <si>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</si>
  <si>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</si>
  <si>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</si>
  <si>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</si>
  <si>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</si>
  <si>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</si>
  <si>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</si>
  <si>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</si>
  <si>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</si>
  <si>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</si>
  <si>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</si>
  <si>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</si>
  <si>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</si>
  <si>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</si>
  <si>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</si>
  <si>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</si>
  <si>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</si>
  <si>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</si>
  <si>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</si>
  <si>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</si>
  <si>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</si>
  <si>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</si>
  <si>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</si>
  <si>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</si>
  <si>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</si>
  <si>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</si>
  <si>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</si>
  <si>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</si>
  <si>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</si>
  <si>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</si>
  <si>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</si>
  <si>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</si>
  <si>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</si>
  <si>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</si>
  <si>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</si>
  <si>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</si>
  <si>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</si>
  <si>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</si>
  <si>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</si>
  <si>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</si>
  <si>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</si>
  <si>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</si>
  <si>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</si>
  <si>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</si>
  <si>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</si>
  <si>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</si>
  <si>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</si>
  <si>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</si>
  <si>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</si>
  <si>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</si>
  <si>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</si>
  <si>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</si>
  <si>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</si>
  <si>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</si>
  <si>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</si>
  <si>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</si>
  <si>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</si>
  <si>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</si>
  <si>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</si>
  <si>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</si>
  <si>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</si>
  <si>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</si>
  <si>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</si>
  <si>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</si>
  <si>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</si>
  <si>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</si>
  <si>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</si>
  <si>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</si>
  <si>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</si>
  <si>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</si>
  <si>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</si>
  <si>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</si>
  <si>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</si>
  <si>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</si>
  <si>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</si>
  <si>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</si>
  <si>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</si>
  <si>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</si>
  <si>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</si>
  <si>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</si>
  <si>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</si>
  <si>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</si>
  <si>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</si>
  <si>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</si>
  <si>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</si>
  <si>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</si>
  <si>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</si>
  <si>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</si>
  <si>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</si>
  <si>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</si>
  <si>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</si>
  <si>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</si>
  <si>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</si>
  <si>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</si>
  <si>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</si>
  <si>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</si>
  <si>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</si>
  <si>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</si>
  <si>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</si>
  <si>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</si>
  <si>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</si>
  <si>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</si>
  <si>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</si>
  <si>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</si>
  <si>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</si>
  <si>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</si>
  <si>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</si>
  <si>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</si>
  <si>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</si>
  <si>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</si>
  <si>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</si>
  <si>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</si>
  <si>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</si>
  <si>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</si>
  <si>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</si>
  <si>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</si>
  <si>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</si>
  <si>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</si>
  <si>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</si>
  <si>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</si>
  <si>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</si>
  <si>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</si>
  <si>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</si>
  <si>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</si>
  <si>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</si>
  <si>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</si>
  <si>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</si>
  <si>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</si>
  <si>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</si>
  <si>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</si>
  <si>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</si>
  <si>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</si>
  <si>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</si>
  <si>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</si>
  <si>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</si>
  <si>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</si>
  <si>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</si>
  <si>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</si>
  <si>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</si>
  <si>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</si>
  <si>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</si>
  <si>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</si>
  <si>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</si>
  <si>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</si>
  <si>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</si>
  <si>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</si>
  <si>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</si>
  <si>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</si>
  <si>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</si>
  <si>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</si>
  <si>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</si>
  <si>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</si>
  <si>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</si>
  <si>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</si>
  <si>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</si>
  <si>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</si>
  <si>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</si>
  <si>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</si>
  <si>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</si>
  <si>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</si>
  <si>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</si>
  <si>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</si>
  <si>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</si>
  <si>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</si>
  <si>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</si>
  <si>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</si>
  <si>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</si>
  <si>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</si>
  <si>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</si>
  <si>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</si>
  <si>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</si>
  <si>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</si>
  <si>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</si>
  <si>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</si>
  <si>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</si>
  <si>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</si>
  <si>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</si>
  <si>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</si>
  <si>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</si>
  <si>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</si>
  <si>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</si>
  <si>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</si>
  <si>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</si>
  <si>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</si>
  <si>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</si>
  <si>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</si>
  <si>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</si>
  <si>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</si>
  <si>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</si>
  <si>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</si>
  <si>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</si>
  <si>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</si>
  <si>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</si>
  <si>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</si>
  <si>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</si>
  <si>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</si>
  <si>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</si>
  <si>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</si>
  <si>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</si>
  <si>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</si>
  <si>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</si>
  <si>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</si>
  <si>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</si>
  <si>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</si>
  <si>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</si>
  <si>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</si>
  <si>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</si>
  <si>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</si>
  <si>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</si>
  <si>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</si>
  <si>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</si>
  <si>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</si>
  <si>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</si>
  <si>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</si>
  <si>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</si>
  <si>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</si>
  <si>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</si>
  <si>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</si>
  <si>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</si>
  <si>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</si>
  <si>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</si>
  <si>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</si>
  <si>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</si>
  <si>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</si>
  <si>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</si>
  <si>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</si>
  <si>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</si>
  <si>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</si>
  <si>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</si>
  <si>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</si>
  <si>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</si>
  <si>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</si>
  <si>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</si>
  <si>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</si>
  <si>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</si>
  <si>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</si>
  <si>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</si>
  <si>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</si>
  <si>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</si>
  <si>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</si>
  <si>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</si>
  <si>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</si>
  <si>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</si>
  <si>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</si>
  <si>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</si>
  <si>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</si>
  <si>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</si>
  <si>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</si>
  <si>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</si>
  <si>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</si>
  <si>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</si>
  <si>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</si>
  <si>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</si>
  <si>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</si>
  <si>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</si>
  <si>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</si>
  <si>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</si>
  <si>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</si>
  <si>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</si>
  <si>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</si>
  <si>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</si>
  <si>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</si>
  <si>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</si>
  <si>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</si>
  <si>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</si>
  <si>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</si>
  <si>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</si>
  <si>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</si>
  <si>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</si>
  <si>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</si>
  <si>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</si>
  <si>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</si>
  <si>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</si>
  <si>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</si>
  <si>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</si>
  <si>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</si>
  <si>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</si>
  <si>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</si>
  <si>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</si>
  <si>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</si>
  <si>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</si>
  <si>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</si>
  <si>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</si>
  <si>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</si>
  <si>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</si>
  <si>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</si>
  <si>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</si>
  <si>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</si>
  <si>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</si>
  <si>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</si>
  <si>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</si>
  <si>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</si>
  <si>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</si>
  <si>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</si>
  <si>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</si>
  <si>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</si>
  <si>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</si>
  <si>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</si>
  <si>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</si>
  <si>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</si>
  <si>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</si>
  <si>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</si>
  <si>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</si>
  <si>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</si>
  <si>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</si>
  <si>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</si>
  <si>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</si>
  <si>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</si>
  <si>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</si>
  <si>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</si>
  <si>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</si>
  <si>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</si>
  <si>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</si>
  <si>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</si>
  <si>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</si>
  <si>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</si>
  <si>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</si>
  <si>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</si>
  <si>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</si>
  <si>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</si>
  <si>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</si>
  <si>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</si>
  <si>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</si>
  <si>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</si>
  <si>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</si>
  <si>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</si>
  <si>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</si>
  <si>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</si>
  <si>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</si>
  <si>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</si>
  <si>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</si>
  <si>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</si>
  <si>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</si>
  <si>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</si>
  <si>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</si>
  <si>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</si>
  <si>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</si>
  <si>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</si>
  <si>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</si>
  <si>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</si>
  <si>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</si>
  <si>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</si>
  <si>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</si>
  <si>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</si>
  <si>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</si>
  <si>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</si>
  <si>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</si>
  <si>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</si>
  <si>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</si>
  <si>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</si>
  <si>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</si>
  <si>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</si>
  <si>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</si>
  <si>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</si>
  <si>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</si>
  <si>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</si>
  <si>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</si>
  <si>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</si>
  <si>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</si>
  <si>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</si>
  <si>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</si>
  <si>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</si>
  <si>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</si>
  <si>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</si>
  <si>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</si>
  <si>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</si>
  <si>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</si>
  <si>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</si>
  <si>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</si>
  <si>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</si>
  <si>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</si>
  <si>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</si>
  <si>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</si>
  <si>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</si>
  <si>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</si>
  <si>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</si>
  <si>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</si>
  <si>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</si>
  <si>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</si>
  <si>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</si>
  <si>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</si>
  <si>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</si>
  <si>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</si>
  <si>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</si>
  <si>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</si>
  <si>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</si>
  <si>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</si>
  <si>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</si>
  <si>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</si>
  <si>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</si>
  <si>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</si>
  <si>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</si>
  <si>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</si>
  <si>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</si>
  <si>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</si>
  <si>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</si>
  <si>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</si>
  <si>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</si>
  <si>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</si>
  <si>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</si>
  <si>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</si>
  <si>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</si>
  <si>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</si>
  <si>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</si>
  <si>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</si>
  <si>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</si>
  <si>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</si>
  <si>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</si>
  <si>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</si>
  <si>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</si>
  <si>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</si>
  <si>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</si>
  <si>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</si>
  <si>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</si>
  <si>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</si>
  <si>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</si>
  <si>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</si>
  <si>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</si>
  <si>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</si>
  <si>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</si>
  <si>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</si>
  <si>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</si>
  <si>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</si>
  <si>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</si>
  <si>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</si>
  <si>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</si>
  <si>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</si>
  <si>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</si>
  <si>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</si>
  <si>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</si>
  <si>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</si>
  <si>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</si>
  <si>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</si>
  <si>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</si>
  <si>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</si>
  <si>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</si>
  <si>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</si>
  <si>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</si>
  <si>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</si>
  <si>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</si>
  <si>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</si>
  <si>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</si>
  <si>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</si>
  <si>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</si>
  <si>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</si>
  <si>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</si>
  <si>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</si>
  <si>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</si>
  <si>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</si>
  <si>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</si>
  <si>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</si>
  <si>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</si>
  <si>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</si>
  <si>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</si>
  <si>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</si>
  <si>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</si>
  <si>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</si>
  <si>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</si>
  <si>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</si>
  <si>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</si>
  <si>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</si>
  <si>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</si>
  <si>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</si>
  <si>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</si>
  <si>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</si>
  <si>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</si>
  <si>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</si>
  <si>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</si>
  <si>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</si>
  <si>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</si>
  <si>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</si>
  <si>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</si>
  <si>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</si>
  <si>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</si>
  <si>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</si>
  <si>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</si>
  <si>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</si>
  <si>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</si>
  <si>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</si>
  <si>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</si>
  <si>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</si>
  <si>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</si>
  <si>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</si>
  <si>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</si>
  <si>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</si>
  <si>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</si>
  <si>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</si>
  <si>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</si>
  <si>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</si>
  <si>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</si>
  <si>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</si>
  <si>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</si>
  <si>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</si>
  <si>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</si>
  <si>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</si>
  <si>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</si>
  <si>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</si>
  <si>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</si>
  <si>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</si>
  <si>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</si>
  <si>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</si>
  <si>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</si>
  <si>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</si>
  <si>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</si>
  <si>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</si>
  <si>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</si>
  <si>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</si>
  <si>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</si>
  <si>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</si>
  <si>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</si>
  <si>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</si>
  <si>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</si>
  <si>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</si>
  <si>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</si>
  <si>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</si>
  <si>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</si>
  <si>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</si>
  <si>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</si>
  <si>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</si>
  <si>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</si>
  <si>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</si>
  <si>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</si>
  <si>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</si>
  <si>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</si>
  <si>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</si>
  <si>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</si>
  <si>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</si>
  <si>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</si>
  <si>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</si>
  <si>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</si>
  <si>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</si>
  <si>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</si>
  <si>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</si>
  <si>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</si>
  <si>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</si>
  <si>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</si>
  <si>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</si>
  <si>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</si>
  <si>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</si>
  <si>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</si>
  <si>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</si>
  <si>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</si>
  <si>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</si>
  <si>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</si>
  <si>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</si>
  <si>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</si>
  <si>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</si>
  <si>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</si>
  <si>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</si>
  <si>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</si>
  <si>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</si>
  <si>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</si>
  <si>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</si>
  <si>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</si>
  <si>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</si>
  <si>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</si>
  <si>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</si>
  <si>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</si>
  <si>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</si>
  <si>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</si>
  <si>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</si>
  <si>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</si>
  <si>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</si>
  <si>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</si>
  <si>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</si>
  <si>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</si>
  <si>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</si>
  <si>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</si>
  <si>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</si>
  <si>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</si>
  <si>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</si>
  <si>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</si>
  <si>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</si>
  <si>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</si>
  <si>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</si>
  <si>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</si>
  <si>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</si>
  <si>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</si>
  <si>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</si>
  <si>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</si>
  <si>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</si>
  <si>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</si>
  <si>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</si>
  <si>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</si>
  <si>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</si>
  <si>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</si>
  <si>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</si>
  <si>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</si>
  <si>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</si>
  <si>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</si>
  <si>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</si>
  <si>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</si>
  <si>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</si>
  <si>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</si>
  <si>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</si>
  <si>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</si>
  <si>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</si>
  <si>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</si>
  <si>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</si>
  <si>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</si>
  <si>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</si>
  <si>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</si>
  <si>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</si>
  <si>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</si>
  <si>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</si>
  <si>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</si>
  <si>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</si>
  <si>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</si>
  <si>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</si>
  <si>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</si>
  <si>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</si>
  <si>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</si>
  <si>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</si>
  <si>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</si>
  <si>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</si>
  <si>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</si>
  <si>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</si>
  <si>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</si>
  <si>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</si>
  <si>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</si>
  <si>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</si>
  <si>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</si>
  <si>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</si>
  <si>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</si>
  <si>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</si>
  <si>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</si>
  <si>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</si>
  <si>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</si>
  <si>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</si>
  <si>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</si>
  <si>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</si>
  <si>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</si>
  <si>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</si>
  <si>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</si>
  <si>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</si>
  <si>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</si>
  <si>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</si>
  <si>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</si>
  <si>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</si>
  <si>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</si>
  <si>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</si>
  <si>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</si>
  <si>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</si>
  <si>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</si>
  <si>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</si>
  <si>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</si>
  <si>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</si>
  <si>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</si>
  <si>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</si>
  <si>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</si>
  <si>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</si>
  <si>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</si>
  <si>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</si>
  <si>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</si>
  <si>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</si>
  <si>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</si>
  <si>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</si>
  <si>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</si>
  <si>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</si>
  <si>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</si>
  <si>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</si>
  <si>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</si>
  <si>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</si>
  <si>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</si>
  <si>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</si>
  <si>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</si>
  <si>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</si>
  <si>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</si>
  <si>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</si>
  <si>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</si>
  <si>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</si>
  <si>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</si>
  <si>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</si>
  <si>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</si>
  <si>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</si>
  <si>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</si>
  <si>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</si>
  <si>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</si>
  <si>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</si>
  <si>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</si>
  <si>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</si>
  <si>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</si>
  <si>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</si>
  <si>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</si>
  <si>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</si>
  <si>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</si>
  <si>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</si>
  <si>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</si>
  <si>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</si>
  <si>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</si>
  <si>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</si>
  <si>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</si>
  <si>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</si>
  <si>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</si>
  <si>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</si>
  <si>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</si>
  <si>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</si>
  <si>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</si>
  <si>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</si>
  <si>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</si>
  <si>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</si>
  <si>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</si>
  <si>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</si>
  <si>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</si>
  <si>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</si>
  <si>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</si>
  <si>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</si>
  <si>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</si>
  <si>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</si>
  <si>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</si>
  <si>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</si>
  <si>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</si>
  <si>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</si>
  <si>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</si>
  <si>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</si>
  <si>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</si>
  <si>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</si>
  <si>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</si>
  <si>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</si>
  <si>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</si>
  <si>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</si>
  <si>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</si>
  <si>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</si>
  <si>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</si>
  <si>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</si>
  <si>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</si>
  <si>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</si>
  <si>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</si>
  <si>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</si>
  <si>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</si>
  <si>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</si>
  <si>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</si>
  <si>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</si>
  <si>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</si>
  <si>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</si>
  <si>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</si>
  <si>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</si>
  <si>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</si>
  <si>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</si>
  <si>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</si>
  <si>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</si>
  <si>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</si>
  <si>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</si>
  <si>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</si>
  <si>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</si>
  <si>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</si>
  <si>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</si>
  <si>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</si>
  <si>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</si>
  <si>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</si>
  <si>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</si>
  <si>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</si>
  <si>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</si>
  <si>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</si>
  <si>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</si>
  <si>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</si>
  <si>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</si>
  <si>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</si>
  <si>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</si>
  <si>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</si>
  <si>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</si>
  <si>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</si>
  <si>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</si>
  <si>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</si>
  <si>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</si>
  <si>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</si>
  <si>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</si>
  <si>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</si>
  <si>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</si>
  <si>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</si>
  <si>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</si>
  <si>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</si>
  <si>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</si>
  <si>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</si>
  <si>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</si>
  <si>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</si>
  <si>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</si>
  <si>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</si>
  <si>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</si>
  <si>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</si>
  <si>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</si>
  <si>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</si>
  <si>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</si>
  <si>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</si>
  <si>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</si>
  <si>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</si>
  <si>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</si>
  <si>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</si>
  <si>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</si>
  <si>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</si>
  <si>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</si>
  <si>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</si>
  <si>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</si>
  <si>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</si>
  <si>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</si>
  <si>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</si>
  <si>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</si>
  <si>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</si>
  <si>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</si>
  <si>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</si>
  <si>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</si>
  <si>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</si>
  <si>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</si>
  <si>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</si>
  <si>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</si>
  <si>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</si>
  <si>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</si>
  <si>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</si>
  <si>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</si>
  <si>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</si>
  <si>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</si>
  <si>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</si>
  <si>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</si>
  <si>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</si>
  <si>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</si>
  <si>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</si>
  <si>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</si>
  <si>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</si>
  <si>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</si>
  <si>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</si>
  <si>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</si>
  <si>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</si>
  <si>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</si>
  <si>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</si>
  <si>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</si>
  <si>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</si>
  <si>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</si>
  <si>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</si>
  <si>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</si>
  <si>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</si>
  <si>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</si>
  <si>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</si>
  <si>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</si>
  <si>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</si>
  <si>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</si>
  <si>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</si>
  <si>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</si>
  <si>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</si>
  <si>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</si>
  <si>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</si>
  <si>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</si>
  <si>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</si>
  <si>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</si>
  <si>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</si>
  <si>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</si>
  <si>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</si>
  <si>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</si>
  <si>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</si>
  <si>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</si>
  <si>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</si>
  <si>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</si>
  <si>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</si>
  <si>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</si>
  <si>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</si>
  <si>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</si>
  <si>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</si>
  <si>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</si>
  <si>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</si>
  <si>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</si>
  <si>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</si>
  <si>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</si>
  <si>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</si>
  <si>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</si>
  <si>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</si>
  <si>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</si>
  <si>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</si>
  <si>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</si>
  <si>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</si>
  <si>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</si>
  <si>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</si>
  <si>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</si>
  <si>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</si>
  <si>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</si>
  <si>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</si>
  <si>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</si>
  <si>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</si>
  <si>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</si>
  <si>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</si>
  <si>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</si>
  <si>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</si>
  <si>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</si>
  <si>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</si>
  <si>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</si>
  <si>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</si>
  <si>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</si>
  <si>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</si>
  <si>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</si>
  <si>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</si>
  <si>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</si>
  <si>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</si>
  <si>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</si>
  <si>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</si>
  <si>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</si>
  <si>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</si>
  <si>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</si>
  <si>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</si>
  <si>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</si>
  <si>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</si>
  <si>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</si>
  <si>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</si>
  <si>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</si>
  <si>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</si>
  <si>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</si>
  <si>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</si>
  <si>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</si>
  <si>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</si>
  <si>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</si>
  <si>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</si>
  <si>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</si>
  <si>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</si>
  <si>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</si>
  <si>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</si>
  <si>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</si>
  <si>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</si>
  <si>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</si>
  <si>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</si>
  <si>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</si>
  <si>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</si>
  <si>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</si>
  <si>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</si>
  <si>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</si>
  <si>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</si>
  <si>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</si>
  <si>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</si>
  <si>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</si>
  <si>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</si>
  <si>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</si>
  <si>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</si>
  <si>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</si>
  <si>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</si>
  <si>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</si>
  <si>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</si>
  <si>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</si>
  <si>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</si>
  <si>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</si>
  <si>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</si>
  <si>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</si>
  <si>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</si>
  <si>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</si>
  <si>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</si>
  <si>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</si>
  <si>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</si>
  <si>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</si>
  <si>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</si>
  <si>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</si>
  <si>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</si>
  <si>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</si>
  <si>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</si>
  <si>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</si>
  <si>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</si>
  <si>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</si>
  <si>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</si>
  <si>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</si>
  <si>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</si>
  <si>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</si>
  <si>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</si>
  <si>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</si>
  <si>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</si>
  <si>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</si>
  <si>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</si>
  <si>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</si>
  <si>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</si>
  <si>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</si>
  <si>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</si>
  <si>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</si>
  <si>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</si>
  <si>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</si>
  <si>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</si>
  <si>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</si>
  <si>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</si>
  <si>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</si>
  <si>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</si>
  <si>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</si>
  <si>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</si>
  <si>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</si>
  <si>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</si>
  <si>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</si>
  <si>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</si>
  <si>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</si>
  <si>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</si>
  <si>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</si>
  <si>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</si>
  <si>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</si>
  <si>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</si>
  <si>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</si>
  <si>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</si>
  <si>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</si>
  <si>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</si>
  <si>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</si>
  <si>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</si>
  <si>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</si>
  <si>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</si>
  <si>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</si>
  <si>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</si>
  <si>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</si>
  <si>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</si>
  <si>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</si>
  <si>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</si>
  <si>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</si>
  <si>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</si>
  <si>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</si>
  <si>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</si>
  <si>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</si>
  <si>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</si>
  <si>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</si>
  <si>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</si>
  <si>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</si>
  <si>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</si>
  <si>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</si>
  <si>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</si>
  <si>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</si>
  <si>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</si>
  <si>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</si>
  <si>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</si>
  <si>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</si>
  <si>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</si>
  <si>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</si>
  <si>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</si>
  <si>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</si>
  <si>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</si>
  <si>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</si>
  <si>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</si>
  <si>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</si>
  <si>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</si>
  <si>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</si>
  <si>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</si>
  <si>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</si>
  <si>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</si>
  <si>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</si>
  <si>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</si>
  <si>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</si>
  <si>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</si>
  <si>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</si>
  <si>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</si>
  <si>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</si>
  <si>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</si>
  <si>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</si>
  <si>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</si>
  <si>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</si>
  <si>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</si>
  <si>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</si>
  <si>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</si>
  <si>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</si>
  <si>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</si>
  <si>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</si>
  <si>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</si>
  <si>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</si>
  <si>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</si>
  <si>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</si>
  <si>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</si>
  <si>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</si>
  <si>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</si>
  <si>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</si>
  <si>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</si>
  <si>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</si>
  <si>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</si>
  <si>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</si>
  <si>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</si>
  <si>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</si>
  <si>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</si>
  <si>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</si>
  <si>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</si>
  <si>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</si>
  <si>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</si>
  <si>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</si>
  <si>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</si>
  <si>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</si>
  <si>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</si>
  <si>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</si>
  <si>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</si>
  <si>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</si>
  <si>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</si>
  <si>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</si>
  <si>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</si>
  <si>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</si>
  <si>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</si>
  <si>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</si>
  <si>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</si>
  <si>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</si>
  <si>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</si>
  <si>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</si>
  <si>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</si>
  <si>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</si>
  <si>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</si>
  <si>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</si>
  <si>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</si>
  <si>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</si>
  <si>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</si>
  <si>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</si>
  <si>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</si>
  <si>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</si>
  <si>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</si>
  <si>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</si>
  <si>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</si>
  <si>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</si>
  <si>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</si>
  <si>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</si>
  <si>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</si>
  <si>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</si>
  <si>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</si>
  <si>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</si>
  <si>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</si>
  <si>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</si>
  <si>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</si>
  <si>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</si>
  <si>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</si>
  <si>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</si>
  <si>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</si>
  <si>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</si>
  <si>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</si>
  <si>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</si>
  <si>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</si>
  <si>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</si>
  <si>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</si>
  <si>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</si>
  <si>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</si>
  <si>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</si>
  <si>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</si>
  <si>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</si>
  <si>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</si>
  <si>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</si>
  <si>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</si>
  <si>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</si>
  <si>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</si>
  <si>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</si>
  <si>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</si>
  <si>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</si>
  <si>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</si>
  <si>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</si>
  <si>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</si>
  <si>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</si>
  <si>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</si>
  <si>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</si>
  <si>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</si>
  <si>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</si>
  <si>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</si>
  <si>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</si>
  <si>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</si>
  <si>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</si>
  <si>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</si>
  <si>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</si>
  <si>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</si>
  <si>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</si>
  <si>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</si>
  <si>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</si>
  <si>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</si>
  <si>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</si>
  <si>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</si>
  <si>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</si>
  <si>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</si>
  <si>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</si>
  <si>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</si>
  <si>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</si>
  <si>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</si>
  <si>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</si>
  <si>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</si>
  <si>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</si>
  <si>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</si>
  <si>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</si>
  <si>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</si>
  <si>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</si>
  <si>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</si>
  <si>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</si>
  <si>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</si>
  <si>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</si>
  <si>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</si>
  <si>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</si>
  <si>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</si>
  <si>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</si>
  <si>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</si>
  <si>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</si>
  <si>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</si>
  <si>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</si>
  <si>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</si>
  <si>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</si>
  <si>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</si>
  <si>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</si>
  <si>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</si>
  <si>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</si>
  <si>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</si>
  <si>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</si>
  <si>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</si>
  <si>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</si>
  <si>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</si>
  <si>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</si>
  <si>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</si>
  <si>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</si>
  <si>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</si>
  <si>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</si>
  <si>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</si>
  <si>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</si>
  <si>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</si>
  <si>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</si>
  <si>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</si>
  <si>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</si>
  <si>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</si>
  <si>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</si>
  <si>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</si>
  <si>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</si>
  <si>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</si>
  <si>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</si>
  <si>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</si>
  <si>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</si>
  <si>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</si>
  <si>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</si>
  <si>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</si>
  <si>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</si>
  <si>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</si>
  <si>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</si>
  <si>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</si>
  <si>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</si>
  <si>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</si>
  <si>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</si>
  <si>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</si>
  <si>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</si>
  <si>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</si>
  <si>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</si>
  <si>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</si>
  <si>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</si>
  <si>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</si>
  <si>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</si>
  <si>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</si>
  <si>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</si>
  <si>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</si>
  <si>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</si>
  <si>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</si>
  <si>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</si>
  <si>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</si>
  <si>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</si>
  <si>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</si>
  <si>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</si>
  <si>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</si>
  <si>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</si>
  <si>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</si>
  <si>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</si>
  <si>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</si>
  <si>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</si>
  <si>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</si>
  <si>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</si>
  <si>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</si>
  <si>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</si>
  <si>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</si>
  <si>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</si>
  <si>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</si>
  <si>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</si>
  <si>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</si>
  <si>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</si>
  <si>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</si>
  <si>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</si>
  <si>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</si>
  <si>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</si>
  <si>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</si>
  <si>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</si>
  <si>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</si>
  <si>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</si>
  <si>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</si>
  <si>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</si>
  <si>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</si>
  <si>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</si>
  <si>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</si>
  <si>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</si>
  <si>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</si>
  <si>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</si>
  <si>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</si>
  <si>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</si>
  <si>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</si>
  <si>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</si>
  <si>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</si>
  <si>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</si>
  <si>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</si>
  <si>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</si>
  <si>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</si>
  <si>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</si>
  <si>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</si>
  <si>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</si>
  <si>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</si>
  <si>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</si>
  <si>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</si>
  <si>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</si>
  <si>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</si>
  <si>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</si>
  <si>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</si>
  <si>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</si>
  <si>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</si>
  <si>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</si>
  <si>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</si>
  <si>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</si>
  <si>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</si>
  <si>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</si>
  <si>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</si>
  <si>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</si>
  <si>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</si>
  <si>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</si>
  <si>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</si>
  <si>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</si>
  <si>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</si>
  <si>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</si>
  <si>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</si>
  <si>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</si>
  <si>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</si>
  <si>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</si>
  <si>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</si>
  <si>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</si>
  <si>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</si>
  <si>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</si>
  <si>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</si>
  <si>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</si>
  <si>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</si>
  <si>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</si>
  <si>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</si>
  <si>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</si>
  <si>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</si>
  <si>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</si>
  <si>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</si>
  <si>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</si>
  <si>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</si>
  <si>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</si>
  <si>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</si>
  <si>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</si>
  <si>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</si>
  <si>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</si>
  <si>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</si>
  <si>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</si>
  <si>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</si>
  <si>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</si>
  <si>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</si>
  <si>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</si>
  <si>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</si>
  <si>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</si>
  <si>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</si>
  <si>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</si>
  <si>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</si>
  <si>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</si>
  <si>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</si>
  <si>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</si>
  <si>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</si>
  <si>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</si>
  <si>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</si>
  <si>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</si>
  <si>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</si>
  <si>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</si>
  <si>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</si>
  <si>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</si>
  <si>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</si>
  <si>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</si>
  <si>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</si>
  <si>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</si>
  <si>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</si>
  <si>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</si>
  <si>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</si>
  <si>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</si>
  <si>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</si>
  <si>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</si>
  <si>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</si>
  <si>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</si>
  <si>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</si>
  <si>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</si>
  <si>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</si>
  <si>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</si>
  <si>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</si>
  <si>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</si>
  <si>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</si>
  <si>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</si>
  <si>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</si>
  <si>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</si>
  <si>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</si>
  <si>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</si>
  <si>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</si>
  <si>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</si>
  <si>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</si>
  <si>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</si>
  <si>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</si>
  <si>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</si>
  <si>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</si>
  <si>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</si>
  <si>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</si>
  <si>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</si>
  <si>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</si>
  <si>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</si>
  <si>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</si>
  <si>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</si>
  <si>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</si>
  <si>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</si>
  <si>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</si>
  <si>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</si>
  <si>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</si>
  <si>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</si>
  <si>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</si>
  <si>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</si>
  <si>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</si>
  <si>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</si>
  <si>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</si>
  <si>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</si>
  <si>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</si>
  <si>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</si>
  <si>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</si>
  <si>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</si>
  <si>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</si>
  <si>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</si>
  <si>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</si>
  <si>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</si>
  <si>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</si>
  <si>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</si>
  <si>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</si>
  <si>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</si>
  <si>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</si>
  <si>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</si>
  <si>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</si>
  <si>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</si>
  <si>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</si>
  <si>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</si>
  <si>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</si>
  <si>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</si>
  <si>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</si>
  <si>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</si>
  <si>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</si>
  <si>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</si>
  <si>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</si>
  <si>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</si>
  <si>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</si>
  <si>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</si>
  <si>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</si>
  <si>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</si>
  <si>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</si>
  <si>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</si>
  <si>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</si>
  <si>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</si>
  <si>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</si>
  <si>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</si>
  <si>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</si>
  <si>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</si>
  <si>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</si>
  <si>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</si>
  <si>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</si>
  <si>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</si>
  <si>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</si>
  <si>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</si>
  <si>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</si>
  <si>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</si>
  <si>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</si>
  <si>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</si>
  <si>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</si>
  <si>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</si>
  <si>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</si>
  <si>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</si>
  <si>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</si>
  <si>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</si>
  <si>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</si>
  <si>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</si>
  <si>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</si>
  <si>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</si>
  <si>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</si>
  <si>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</si>
  <si>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</si>
  <si>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</si>
  <si>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</si>
  <si>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</si>
  <si>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</si>
  <si>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</si>
  <si>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</si>
  <si>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</si>
  <si>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</si>
  <si>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</si>
  <si>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</si>
  <si>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</si>
  <si>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</si>
  <si>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</si>
  <si>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</si>
  <si>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</si>
  <si>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</si>
  <si>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</si>
  <si>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</si>
  <si>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</si>
  <si>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</si>
  <si>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</si>
  <si>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</si>
  <si>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</si>
  <si>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</si>
  <si>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</si>
  <si>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</si>
  <si>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</si>
  <si>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</si>
  <si>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</si>
  <si>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</si>
  <si>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</si>
  <si>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</si>
  <si>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</si>
  <si>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</si>
  <si>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</si>
  <si>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</si>
  <si>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</si>
  <si>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</si>
  <si>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</si>
  <si>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</si>
  <si>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</si>
  <si>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</si>
  <si>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</si>
  <si>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</si>
  <si>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</si>
  <si>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</si>
  <si>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</si>
  <si>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</si>
  <si>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</si>
  <si>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</si>
  <si>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</si>
  <si>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</si>
  <si>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</si>
  <si>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</si>
  <si>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</si>
  <si>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</si>
  <si>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</si>
  <si>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</si>
  <si>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</si>
  <si>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</si>
  <si>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</si>
  <si>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</si>
  <si>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</si>
  <si>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</si>
  <si>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</si>
  <si>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</si>
  <si>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</si>
  <si>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</si>
  <si>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</si>
  <si>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</si>
  <si>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</si>
  <si>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</si>
  <si>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</si>
  <si>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</si>
  <si>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</si>
  <si>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</si>
  <si>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</si>
  <si>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</si>
  <si>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</si>
  <si>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</si>
  <si>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</si>
  <si>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</si>
  <si>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</si>
  <si>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</si>
  <si>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</si>
  <si>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</si>
  <si>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</si>
  <si>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</si>
  <si>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</si>
  <si>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</si>
  <si>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</si>
  <si>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</si>
  <si>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</si>
  <si>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</si>
  <si>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</si>
  <si>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</si>
  <si>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</si>
  <si>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</si>
  <si>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</si>
  <si>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</si>
  <si>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</si>
  <si>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</si>
  <si>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</si>
  <si>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</si>
  <si>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</si>
  <si>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</si>
  <si>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</si>
  <si>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</si>
  <si>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</si>
  <si>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</si>
  <si>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</si>
  <si>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</si>
  <si>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</si>
  <si>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</si>
  <si>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</si>
  <si>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</si>
  <si>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</si>
  <si>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</si>
  <si>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</si>
  <si>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</si>
  <si>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</si>
  <si>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</si>
  <si>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</si>
  <si>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</si>
  <si>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</si>
  <si>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</si>
  <si>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</si>
  <si>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</si>
  <si>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</si>
  <si>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</si>
  <si>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</si>
  <si>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</si>
  <si>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</si>
  <si>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</si>
  <si>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</si>
  <si>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</si>
  <si>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</si>
  <si>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</si>
  <si>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</si>
  <si>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</si>
  <si>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</si>
  <si>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</si>
  <si>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</si>
  <si>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</si>
  <si>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</si>
  <si>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</si>
  <si>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</si>
  <si>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</si>
  <si>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</si>
  <si>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</si>
  <si>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</si>
  <si>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</si>
  <si>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</si>
  <si>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</si>
  <si>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</si>
  <si>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</si>
  <si>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</si>
  <si>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</si>
  <si>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</si>
  <si>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</si>
  <si>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</si>
  <si>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</si>
  <si>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</si>
  <si>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</si>
  <si>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</si>
  <si>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</si>
  <si>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</si>
  <si>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</si>
  <si>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</si>
  <si>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</si>
  <si>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</si>
  <si>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</si>
  <si>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</si>
  <si>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</si>
  <si>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</si>
  <si>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</si>
  <si>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</si>
  <si>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</si>
  <si>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</si>
  <si>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</si>
  <si>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</si>
  <si>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</si>
  <si>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</si>
  <si>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</si>
  <si>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</si>
  <si>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</si>
  <si>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</si>
  <si>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</si>
  <si>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</si>
  <si>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</si>
  <si>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</si>
  <si>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</si>
  <si>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</si>
  <si>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</si>
  <si>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</si>
  <si>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</si>
  <si>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</si>
  <si>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</si>
  <si>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</si>
  <si>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</si>
  <si>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</si>
  <si>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</si>
  <si>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</si>
  <si>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</si>
  <si>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</si>
  <si>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</si>
  <si>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</si>
  <si>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</si>
  <si>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</si>
  <si>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</si>
  <si>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</si>
  <si>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</si>
  <si>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</si>
  <si>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</si>
  <si>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</si>
  <si>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</si>
  <si>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</si>
  <si>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</si>
  <si>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</si>
  <si>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</si>
  <si>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</si>
  <si>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</si>
  <si>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</si>
  <si>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</si>
  <si>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</si>
  <si>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</si>
  <si>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</si>
  <si>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</si>
  <si>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</si>
  <si>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</si>
  <si>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</si>
  <si>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</si>
  <si>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</si>
  <si>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</si>
  <si>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</si>
  <si>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</si>
  <si>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</si>
  <si>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</si>
  <si>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</si>
  <si>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</si>
  <si>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</si>
  <si>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</si>
  <si>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</si>
  <si>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</si>
  <si>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</si>
  <si>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</si>
  <si>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</si>
  <si>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</si>
  <si>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</si>
  <si>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</si>
  <si>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</si>
  <si>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</si>
  <si>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</si>
  <si>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</si>
  <si>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</si>
  <si>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</si>
  <si>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</si>
  <si>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</si>
  <si>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</si>
  <si>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</si>
  <si>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</si>
  <si>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</si>
  <si>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</si>
  <si>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</si>
  <si>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</si>
  <si>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</si>
  <si>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</si>
  <si>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</si>
  <si>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</si>
  <si>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</si>
  <si>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</si>
  <si>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</si>
  <si>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</si>
  <si>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</si>
  <si>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</si>
  <si>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</si>
  <si>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</si>
  <si>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</si>
  <si>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</si>
  <si>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</si>
  <si>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</si>
  <si>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</si>
  <si>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</si>
  <si>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</si>
  <si>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</si>
  <si>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</si>
  <si>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</si>
  <si>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</si>
  <si>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</si>
  <si>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</si>
  <si>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</si>
  <si>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</si>
  <si>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</si>
  <si>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</si>
  <si>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</si>
  <si>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</si>
  <si>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</si>
  <si>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</si>
  <si>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</si>
  <si>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</si>
  <si>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</si>
  <si>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</si>
  <si>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</si>
  <si>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</si>
  <si>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</si>
  <si>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</si>
  <si>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</si>
  <si>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</si>
  <si>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</si>
  <si>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</si>
  <si>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</si>
  <si>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</si>
  <si>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</si>
  <si>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</si>
  <si>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</si>
  <si>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</si>
  <si>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</si>
  <si>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</si>
  <si>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</si>
  <si>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</si>
  <si>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</si>
  <si>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</si>
  <si>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</si>
  <si>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</si>
  <si>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</si>
  <si>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</si>
  <si>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</si>
  <si>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</si>
  <si>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</si>
  <si>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</si>
  <si>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</si>
  <si>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</si>
  <si>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</si>
  <si>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</si>
  <si>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</si>
  <si>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</si>
  <si>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</si>
  <si>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</si>
  <si>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</si>
  <si>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</si>
  <si>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</si>
  <si>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</si>
  <si>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</si>
  <si>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</si>
  <si>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</si>
  <si>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</si>
  <si>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</si>
  <si>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</si>
  <si>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</si>
  <si>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</si>
  <si>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</si>
  <si>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</si>
  <si>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</si>
  <si>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</si>
  <si>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</si>
  <si>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</si>
  <si>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</si>
  <si>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</si>
  <si>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</si>
  <si>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</si>
  <si>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</si>
  <si>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</si>
  <si>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</si>
  <si>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</si>
  <si>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</si>
  <si>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</si>
  <si>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</si>
  <si>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</si>
  <si>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</si>
  <si>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</si>
  <si>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</si>
  <si>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</si>
  <si>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</si>
  <si>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</si>
  <si>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</si>
  <si>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</si>
  <si>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</si>
  <si>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</si>
  <si>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</si>
  <si>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</si>
  <si>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</si>
  <si>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</si>
  <si>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</si>
  <si>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</si>
  <si>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</si>
  <si>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</si>
  <si>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</si>
  <si>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</si>
  <si>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</si>
  <si>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</si>
  <si>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</si>
  <si>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</si>
  <si>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</si>
  <si>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</si>
  <si>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</si>
  <si>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</si>
  <si>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</si>
  <si>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</si>
  <si>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</si>
  <si>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</si>
  <si>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</si>
  <si>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</si>
  <si>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</si>
  <si>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</si>
  <si>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</si>
  <si>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</si>
  <si>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</si>
  <si>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</si>
  <si>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</si>
  <si>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</si>
  <si>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</si>
  <si>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</si>
  <si>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</si>
  <si>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</si>
  <si>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</si>
  <si>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</si>
  <si>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</si>
  <si>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</si>
  <si>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</si>
  <si>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</si>
  <si>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</si>
  <si>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</si>
  <si>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</si>
  <si>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</si>
  <si>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</si>
  <si>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</si>
  <si>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</si>
  <si>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</si>
  <si>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</si>
  <si>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</si>
  <si>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</si>
  <si>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</si>
  <si>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</si>
  <si>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</si>
  <si>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</si>
  <si>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</si>
  <si>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</si>
  <si>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</si>
  <si>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</si>
  <si>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</si>
  <si>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</si>
  <si>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</si>
  <si>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</si>
  <si>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</si>
  <si>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</si>
  <si>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</si>
  <si>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</si>
  <si>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</si>
  <si>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</si>
  <si>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</si>
  <si>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</si>
  <si>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</si>
  <si>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</si>
  <si>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</si>
  <si>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</si>
  <si>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</si>
  <si>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</si>
  <si>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</si>
  <si>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</si>
  <si>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</si>
  <si>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</si>
  <si>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</si>
  <si>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</si>
  <si>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</si>
  <si>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</si>
  <si>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</si>
  <si>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</si>
  <si>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</si>
  <si>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</si>
  <si>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</si>
  <si>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</si>
  <si>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</si>
  <si>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</si>
  <si>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</si>
  <si>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</si>
  <si>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</si>
  <si>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</si>
  <si>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</si>
  <si>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</si>
  <si>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</si>
  <si>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</si>
  <si>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</si>
  <si>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</si>
  <si>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</si>
  <si>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</si>
  <si>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</si>
  <si>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</si>
  <si>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</si>
  <si>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</si>
  <si>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</si>
  <si>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</si>
  <si>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</si>
  <si>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</si>
  <si>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</si>
  <si>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</si>
  <si>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</si>
  <si>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</si>
  <si>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</si>
  <si>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</si>
  <si>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</si>
  <si>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</si>
  <si>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</si>
  <si>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</si>
  <si>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</si>
  <si>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</si>
  <si>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</si>
  <si>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</si>
  <si>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</si>
  <si>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</si>
  <si>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</si>
  <si>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</si>
  <si>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</si>
  <si>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</si>
  <si>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</si>
  <si>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</si>
  <si>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</si>
  <si>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</si>
  <si>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</si>
  <si>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</si>
  <si>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</si>
  <si>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</si>
  <si>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</si>
  <si>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</si>
  <si>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</si>
  <si>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</si>
  <si>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</si>
  <si>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</si>
  <si>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</si>
  <si>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</si>
  <si>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</si>
  <si>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</si>
  <si>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</si>
  <si>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</si>
  <si>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</si>
  <si>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</si>
  <si>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</si>
  <si>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</si>
  <si>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</si>
  <si>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</si>
  <si>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</si>
  <si>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</si>
  <si>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</si>
  <si>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</si>
  <si>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</si>
  <si>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</si>
  <si>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</si>
  <si>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</si>
  <si>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</si>
  <si>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</si>
  <si>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</si>
  <si>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</si>
  <si>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</si>
  <si>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</si>
  <si>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</si>
  <si>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</si>
  <si>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</si>
  <si>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</si>
  <si>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</si>
  <si>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</si>
  <si>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</si>
  <si>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</si>
  <si>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</si>
  <si>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</si>
  <si>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</si>
  <si>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</si>
  <si>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</si>
  <si>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</si>
  <si>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</si>
  <si>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</si>
  <si>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</si>
  <si>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</si>
  <si>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</si>
  <si>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</si>
  <si>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</si>
  <si>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</si>
  <si>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</si>
  <si>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</si>
  <si>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</si>
  <si>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</si>
  <si>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</si>
  <si>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</si>
  <si>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</si>
  <si>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</si>
  <si>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</si>
  <si>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</si>
  <si>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</si>
  <si>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</si>
  <si>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</si>
  <si>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</si>
  <si>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</si>
  <si>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</si>
  <si>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</si>
  <si>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</si>
  <si>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</si>
  <si>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</si>
  <si>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</si>
  <si>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</si>
  <si>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</si>
  <si>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</si>
  <si>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</si>
  <si>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</si>
  <si>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</si>
  <si>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</si>
  <si>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</si>
  <si>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</si>
  <si>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</si>
  <si>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</si>
  <si>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</si>
  <si>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</si>
  <si>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</si>
  <si>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</si>
  <si>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</si>
  <si>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</si>
  <si>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</si>
  <si>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</si>
  <si>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</si>
  <si>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</si>
  <si>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</si>
  <si>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</si>
  <si>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</si>
  <si>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</si>
  <si>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</si>
  <si>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</si>
  <si>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</si>
  <si>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</si>
  <si>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</si>
  <si>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</si>
  <si>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</si>
  <si>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</si>
  <si>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</si>
  <si>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</si>
  <si>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</si>
  <si>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</si>
  <si>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</si>
  <si>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</si>
  <si>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</si>
  <si>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</si>
  <si>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</si>
  <si>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</si>
  <si>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</si>
  <si>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</si>
  <si>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</si>
  <si>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</si>
  <si>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</si>
  <si>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</si>
  <si>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</si>
  <si>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</si>
  <si>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</si>
  <si>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</si>
  <si>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</si>
  <si>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</si>
  <si>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</si>
  <si>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</si>
  <si>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</si>
  <si>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</si>
  <si>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</si>
  <si>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</si>
  <si>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</si>
  <si>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</si>
  <si>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</si>
  <si>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</si>
  <si>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</si>
  <si>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</si>
  <si>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</si>
  <si>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</si>
  <si>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</si>
  <si>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</si>
  <si>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</si>
  <si>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</si>
  <si>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</si>
  <si>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</si>
  <si>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</si>
  <si>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</si>
  <si>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</si>
  <si>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</si>
  <si>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</si>
  <si>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</si>
  <si>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</si>
  <si>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</si>
  <si>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</si>
  <si>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</si>
  <si>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</si>
  <si>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</si>
  <si>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</si>
  <si>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</si>
  <si>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</si>
  <si>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</si>
  <si>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</si>
  <si>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</si>
  <si>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</si>
  <si>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</si>
  <si>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</si>
  <si>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</si>
  <si>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</si>
  <si>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</si>
  <si>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</si>
  <si>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</si>
  <si>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</si>
  <si>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</si>
  <si>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</si>
  <si>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</si>
  <si>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</si>
  <si>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</si>
  <si>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</si>
  <si>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</si>
  <si>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</si>
  <si>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</si>
  <si>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</si>
  <si>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</si>
  <si>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</si>
  <si>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</si>
  <si>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</si>
  <si>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</si>
  <si>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</si>
  <si>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</si>
  <si>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</si>
  <si>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</si>
  <si>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</si>
  <si>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</si>
  <si>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</si>
  <si>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</si>
  <si>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</si>
  <si>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</si>
  <si>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</si>
  <si>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</si>
  <si>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</si>
  <si>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</si>
  <si>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</si>
  <si>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</si>
  <si>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</si>
  <si>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</si>
  <si>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</si>
  <si>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</si>
  <si>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</si>
  <si>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</si>
  <si>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</si>
  <si>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</si>
  <si>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</si>
  <si>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</si>
  <si>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</si>
  <si>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</si>
  <si>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</si>
  <si>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</si>
  <si>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</si>
  <si>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</si>
  <si>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</si>
  <si>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</si>
  <si>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</si>
  <si>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</si>
  <si>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</si>
  <si>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</si>
  <si>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</si>
  <si>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</si>
  <si>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</si>
  <si>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</si>
  <si>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</si>
  <si>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</si>
  <si>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</si>
  <si>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</si>
  <si>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</si>
  <si>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</si>
  <si>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</si>
  <si>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</si>
  <si>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</si>
  <si>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</si>
  <si>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</si>
  <si>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</si>
  <si>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</si>
  <si>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</si>
  <si>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</si>
  <si>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</si>
  <si>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</si>
  <si>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</si>
  <si>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</si>
  <si>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</si>
  <si>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</si>
  <si>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</si>
  <si>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</si>
  <si>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</si>
  <si>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</si>
  <si>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</si>
  <si>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</si>
  <si>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</si>
  <si>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</si>
  <si>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</si>
  <si>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</si>
  <si>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</si>
  <si>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</si>
  <si>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</si>
  <si>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</si>
  <si>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</si>
  <si>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</si>
  <si>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</si>
  <si>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</si>
  <si>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</si>
  <si>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</si>
  <si>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</si>
  <si>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</si>
  <si>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</si>
  <si>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</si>
  <si>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</si>
  <si>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</si>
  <si>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</si>
  <si>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</si>
  <si>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</si>
  <si>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</si>
  <si>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</si>
  <si>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</si>
  <si>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</si>
  <si>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</si>
  <si>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</si>
  <si>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</si>
  <si>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</si>
  <si>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</si>
  <si>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</si>
  <si>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</si>
  <si>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</si>
  <si>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</si>
  <si>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</si>
  <si>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</si>
  <si>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</si>
  <si>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</si>
  <si>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</si>
  <si>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</si>
  <si>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</si>
  <si>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</si>
  <si>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</si>
  <si>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</si>
  <si>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</si>
  <si>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</si>
  <si>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</si>
  <si>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</si>
  <si>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</si>
  <si>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</si>
  <si>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</si>
  <si>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</si>
  <si>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</si>
  <si>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</si>
  <si>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</si>
  <si>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</si>
  <si>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</si>
  <si>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</si>
  <si>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</si>
  <si>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</si>
  <si>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</si>
  <si>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</si>
  <si>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</si>
  <si>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</si>
  <si>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</si>
  <si>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</si>
  <si>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</si>
  <si>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</si>
  <si>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</si>
  <si>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</si>
  <si>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</si>
  <si>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</si>
  <si>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</si>
  <si>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</si>
  <si>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</si>
  <si>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</si>
  <si>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</si>
  <si>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</si>
  <si>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</si>
  <si>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</si>
  <si>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</si>
  <si>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</si>
  <si>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</si>
  <si>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</si>
  <si>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</si>
  <si>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</si>
  <si>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</si>
  <si>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</si>
  <si>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</si>
  <si>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</si>
  <si>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</si>
  <si>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</si>
  <si>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</si>
  <si>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</si>
  <si>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</si>
  <si>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</si>
  <si>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</si>
  <si>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</si>
  <si>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</si>
  <si>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</si>
  <si>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</si>
  <si>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</si>
  <si>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</si>
  <si>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</si>
  <si>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</si>
  <si>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</si>
  <si>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</si>
  <si>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</si>
  <si>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</si>
  <si>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</si>
  <si>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</si>
  <si>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</si>
  <si>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</si>
  <si>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</si>
  <si>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</si>
  <si>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</si>
  <si>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</si>
  <si>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</si>
  <si>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</si>
  <si>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</si>
  <si>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</si>
  <si>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</si>
  <si>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</si>
  <si>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</si>
  <si>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</si>
  <si>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</si>
  <si>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</si>
  <si>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</si>
  <si>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</si>
  <si>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</si>
  <si>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</si>
  <si>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</si>
  <si>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</si>
  <si>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</si>
  <si>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</si>
  <si>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</si>
  <si>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</si>
  <si>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</si>
  <si>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</si>
  <si>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</si>
  <si>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</si>
  <si>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</si>
  <si>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</si>
  <si>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</si>
  <si>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</si>
  <si>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</si>
  <si>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</si>
  <si>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</si>
  <si>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</si>
  <si>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</si>
  <si>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</si>
  <si>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</si>
  <si>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</si>
  <si>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</si>
  <si>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</si>
  <si>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</si>
  <si>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</si>
  <si>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</si>
  <si>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</si>
  <si>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</si>
  <si>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</si>
  <si>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</si>
  <si>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</si>
  <si>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</si>
  <si>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</si>
  <si>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</si>
  <si>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</si>
  <si>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</si>
  <si>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</si>
  <si>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</si>
  <si>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</si>
  <si>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</si>
  <si>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</si>
  <si>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</si>
  <si>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</si>
  <si>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</si>
  <si>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</si>
  <si>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</si>
  <si>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</si>
  <si>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</si>
  <si>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</si>
  <si>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</si>
  <si>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</si>
  <si>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</si>
  <si>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</si>
  <si>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</si>
  <si>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</si>
  <si>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</si>
  <si>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</si>
  <si>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</si>
  <si>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</si>
  <si>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</si>
  <si>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</si>
  <si>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</si>
  <si>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</si>
  <si>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</si>
  <si>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</si>
  <si>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</si>
  <si>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</si>
  <si>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</si>
  <si>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</si>
  <si>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</si>
  <si>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</si>
  <si>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</si>
  <si>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</si>
  <si>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</si>
  <si>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</si>
  <si>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</si>
  <si>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</si>
  <si>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</si>
  <si>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</si>
  <si>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</si>
  <si>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</si>
  <si>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</si>
  <si>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</si>
  <si>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</si>
  <si>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</si>
  <si>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</si>
  <si>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</si>
  <si>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</si>
  <si>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</si>
  <si>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</si>
  <si>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</si>
  <si>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</si>
  <si>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</si>
  <si>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</si>
  <si>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</si>
  <si>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</si>
  <si>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</si>
  <si>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</si>
  <si>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</si>
  <si>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</si>
  <si>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</si>
  <si>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</si>
  <si>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</si>
  <si>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</si>
  <si>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</si>
  <si>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</si>
  <si>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</si>
  <si>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</si>
  <si>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</si>
  <si>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</si>
  <si>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</si>
  <si>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</si>
  <si>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</si>
  <si>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</si>
  <si>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</si>
  <si>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</si>
  <si>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</si>
  <si>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</si>
  <si>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</si>
  <si>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</si>
  <si>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</si>
  <si>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</si>
  <si>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</si>
  <si>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</si>
  <si>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</si>
  <si>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</si>
  <si>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</si>
  <si>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</si>
  <si>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</si>
  <si>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</si>
  <si>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</si>
  <si>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</si>
  <si>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</si>
  <si>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</si>
  <si>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</si>
  <si>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</si>
  <si>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</si>
  <si>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</si>
  <si>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</si>
  <si>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</si>
  <si>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</si>
  <si>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</si>
  <si>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</si>
  <si>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</si>
  <si>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</si>
  <si>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</si>
  <si>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</si>
  <si>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</si>
  <si>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</si>
  <si>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</si>
  <si>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</si>
  <si>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</si>
  <si>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</si>
  <si>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</si>
  <si>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</si>
  <si>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</si>
  <si>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</si>
  <si>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</si>
  <si>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</si>
  <si>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</si>
  <si>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</si>
  <si>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</si>
  <si>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</si>
  <si>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</si>
  <si>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</si>
  <si>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</si>
  <si>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</si>
  <si>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</si>
  <si>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</si>
  <si>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</si>
  <si>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</si>
  <si>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</si>
  <si>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</si>
  <si>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</si>
  <si>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</si>
  <si>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</si>
  <si>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</si>
  <si>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</si>
  <si>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</si>
  <si>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</si>
  <si>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</si>
  <si>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</si>
  <si>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</si>
  <si>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</si>
  <si>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</si>
  <si>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</si>
  <si>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</si>
  <si>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</si>
  <si>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</si>
  <si>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</si>
  <si>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</si>
  <si>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</si>
  <si>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</si>
  <si>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</si>
  <si>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</si>
  <si>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</si>
  <si>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</si>
  <si>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</si>
  <si>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</si>
  <si>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</si>
  <si>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</si>
  <si>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</si>
  <si>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</si>
  <si>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</si>
  <si>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</si>
  <si>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</si>
  <si>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</si>
  <si>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</si>
  <si>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</si>
  <si>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</si>
  <si>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</si>
  <si>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</si>
  <si>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</si>
  <si>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</si>
  <si>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</si>
  <si>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</si>
  <si>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</si>
  <si>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</si>
  <si>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</si>
  <si>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</si>
  <si>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</si>
  <si>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</si>
  <si>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</si>
  <si>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</si>
  <si>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</si>
  <si>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</si>
  <si>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</si>
  <si>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</si>
  <si>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</si>
  <si>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</si>
  <si>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</si>
  <si>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</si>
  <si>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</si>
  <si>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</si>
  <si>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</si>
  <si>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</si>
  <si>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</si>
  <si>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</si>
  <si>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</si>
  <si>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</si>
  <si>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</si>
  <si>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</si>
  <si>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</si>
  <si>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</si>
  <si>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</si>
  <si>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</si>
  <si>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</si>
  <si>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</si>
  <si>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</si>
  <si>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</si>
  <si>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</si>
  <si>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</si>
  <si>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</si>
  <si>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</si>
  <si>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</si>
  <si>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</si>
  <si>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</si>
  <si>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</si>
  <si>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</si>
  <si>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</si>
  <si>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</si>
  <si>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</si>
  <si>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</si>
  <si>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</si>
  <si>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</si>
  <si>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</si>
  <si>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</si>
  <si>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</si>
  <si>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</si>
  <si>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</si>
  <si>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</si>
  <si>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</si>
  <si>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</si>
  <si>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</si>
  <si>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</si>
  <si>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</si>
  <si>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</si>
  <si>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</si>
  <si>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</si>
  <si>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</si>
  <si>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</si>
  <si>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</si>
  <si>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</si>
  <si>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</si>
  <si>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</si>
  <si>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</si>
  <si>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</si>
  <si>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</si>
  <si>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</si>
  <si>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</si>
  <si>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</si>
  <si>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</si>
  <si>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</si>
  <si>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</si>
  <si>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</si>
  <si>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</si>
  <si>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</si>
  <si>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</si>
  <si>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</si>
  <si>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</si>
  <si>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</si>
  <si>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</si>
  <si>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</si>
  <si>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</si>
  <si>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</si>
  <si>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</si>
  <si>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</si>
  <si>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</si>
  <si>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</si>
  <si>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</si>
  <si>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</si>
  <si>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</si>
  <si>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</si>
  <si>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</si>
  <si>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</si>
  <si>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</si>
  <si>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</si>
  <si>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</si>
  <si>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</si>
  <si>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</si>
  <si>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</si>
  <si>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</si>
  <si>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</si>
  <si>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</si>
  <si>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</si>
  <si>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</si>
  <si>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</si>
  <si>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</si>
  <si>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</si>
  <si>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</si>
  <si>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</si>
  <si>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</si>
  <si>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</si>
  <si>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</si>
  <si>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</si>
  <si>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</si>
  <si>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</si>
  <si>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</si>
  <si>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</si>
  <si>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</si>
  <si>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</si>
  <si>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</si>
  <si>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</si>
  <si>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</si>
  <si>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</si>
  <si>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</si>
  <si>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</si>
  <si>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</si>
  <si>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</si>
  <si>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</si>
  <si>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</si>
  <si>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</si>
  <si>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</si>
  <si>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</si>
  <si>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</si>
  <si>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</si>
  <si>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</si>
  <si>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</si>
  <si>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</si>
  <si>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</si>
  <si>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</si>
  <si>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</si>
  <si>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</si>
  <si>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</si>
  <si>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</si>
  <si>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</si>
  <si>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</si>
  <si>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</si>
  <si>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</si>
  <si>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</si>
  <si>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</si>
  <si>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</si>
  <si>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</si>
  <si>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</si>
  <si>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</si>
  <si>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</si>
  <si>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</si>
  <si>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</si>
  <si>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</si>
  <si>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</si>
  <si>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</si>
  <si>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</si>
  <si>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</si>
  <si>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</si>
  <si>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</si>
  <si>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</si>
  <si>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</si>
  <si>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</si>
  <si>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</si>
  <si>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</si>
  <si>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</si>
  <si>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</si>
  <si>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</si>
  <si>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</si>
  <si>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</si>
  <si>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</si>
  <si>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</si>
  <si>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</si>
  <si>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</si>
  <si>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</si>
  <si>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</si>
  <si>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</si>
  <si>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</si>
  <si>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</si>
  <si>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</si>
  <si>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</si>
  <si>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</si>
  <si>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</si>
  <si>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</si>
  <si>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</si>
  <si>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</si>
  <si>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</si>
  <si>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</si>
  <si>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</si>
  <si>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</si>
  <si>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</si>
  <si>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</si>
  <si>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</si>
  <si>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</si>
  <si>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</si>
  <si>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</si>
  <si>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</si>
  <si>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</si>
  <si>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</si>
  <si>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</si>
  <si>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</si>
  <si>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</si>
  <si>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</si>
  <si>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</si>
  <si>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</si>
  <si>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</si>
  <si>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</si>
  <si>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</si>
  <si>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</si>
  <si>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</si>
  <si>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</si>
  <si>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</si>
  <si>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</si>
  <si>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</si>
  <si>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</si>
  <si>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</si>
  <si>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</si>
  <si>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</si>
  <si>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</si>
  <si>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</si>
  <si>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</si>
  <si>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</si>
  <si>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</si>
  <si>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</si>
  <si>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</si>
  <si>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</si>
  <si>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</si>
  <si>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</si>
  <si>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</si>
  <si>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</si>
  <si>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</si>
  <si>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</si>
  <si>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</si>
  <si>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</si>
  <si>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</si>
  <si>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</si>
  <si>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</si>
  <si>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</si>
  <si>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</si>
  <si>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</si>
  <si>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</si>
  <si>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</si>
  <si>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</si>
  <si>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</si>
  <si>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</si>
  <si>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</si>
  <si>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</si>
  <si>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</si>
  <si>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</si>
  <si>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</si>
  <si>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</si>
  <si>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</si>
  <si>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</si>
  <si>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</si>
  <si>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</si>
  <si>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</si>
  <si>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</si>
  <si>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</si>
  <si>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</si>
  <si>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</si>
  <si>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</si>
  <si>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</si>
  <si>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</si>
  <si>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</si>
  <si>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</si>
  <si>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</si>
  <si>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</si>
  <si>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</si>
  <si>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</si>
  <si>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</si>
  <si>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</si>
  <si>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</si>
  <si>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</si>
  <si>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</si>
  <si>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</si>
  <si>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</si>
  <si>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</si>
  <si>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</si>
  <si>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</si>
  <si>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</si>
  <si>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</si>
  <si>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</si>
  <si>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</si>
  <si>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</si>
  <si>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</si>
  <si>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</si>
  <si>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</si>
  <si>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</si>
  <si>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</si>
  <si>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</si>
  <si>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</si>
  <si>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</si>
  <si>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</si>
  <si>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</si>
  <si>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</si>
  <si>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</si>
  <si>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</si>
  <si>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</si>
  <si>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</si>
  <si>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</si>
  <si>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</si>
  <si>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</si>
  <si>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</si>
  <si>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</si>
  <si>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</si>
  <si>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</si>
  <si>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</si>
  <si>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</si>
  <si>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</si>
  <si>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</si>
  <si>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</si>
  <si>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</si>
  <si>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</si>
  <si>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</si>
  <si>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</si>
  <si>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</si>
  <si>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</si>
  <si>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</si>
  <si>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</si>
  <si>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</si>
  <si>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</si>
  <si>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</si>
  <si>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</si>
  <si>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</si>
  <si>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</si>
  <si>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</si>
  <si>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</si>
  <si>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</si>
  <si>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</si>
  <si>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</si>
  <si>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</si>
  <si>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</si>
  <si>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</si>
  <si>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</si>
  <si>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</si>
  <si>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</si>
  <si>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</si>
  <si>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</si>
  <si>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</si>
  <si>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</si>
  <si>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</si>
  <si>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</si>
  <si>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</si>
  <si>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</si>
  <si>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</si>
  <si>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</si>
  <si>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</si>
  <si>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</si>
  <si>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</si>
  <si>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</si>
  <si>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</si>
  <si>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</si>
  <si>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</si>
  <si>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</si>
  <si>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</si>
  <si>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</si>
  <si>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</si>
  <si>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</si>
  <si>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</si>
  <si>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</si>
  <si>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</si>
  <si>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</si>
  <si>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</si>
  <si>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</si>
  <si>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</si>
  <si>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</si>
  <si>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</si>
  <si>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</si>
  <si>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</si>
  <si>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</si>
  <si>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</si>
  <si>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</si>
  <si>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</si>
  <si>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</si>
  <si>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</si>
  <si>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</si>
  <si>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</si>
  <si>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</si>
  <si>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</si>
  <si>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</si>
  <si>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</si>
  <si>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</si>
  <si>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</si>
  <si>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</si>
  <si>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</si>
  <si>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</si>
  <si>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</si>
  <si>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</si>
  <si>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</si>
  <si>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</si>
  <si>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</si>
  <si>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</si>
  <si>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</si>
  <si>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</si>
  <si>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</si>
  <si>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</si>
  <si>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</si>
  <si>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</si>
  <si>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</si>
  <si>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</si>
  <si>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</si>
  <si>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</si>
  <si>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</si>
  <si>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</si>
  <si>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</si>
  <si>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</si>
  <si>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</si>
  <si>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</si>
  <si>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</si>
  <si>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</si>
  <si>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</si>
  <si>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</si>
  <si>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</si>
  <si>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</si>
  <si>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</si>
  <si>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</si>
  <si>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</si>
  <si>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</si>
  <si>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</si>
  <si>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</si>
  <si>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</si>
  <si>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</si>
  <si>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</si>
  <si>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</si>
  <si>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</si>
  <si>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</si>
  <si>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</si>
  <si>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</si>
  <si>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</si>
  <si>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</si>
  <si>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</si>
  <si>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</si>
  <si>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</si>
  <si>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</si>
  <si>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</si>
  <si>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</si>
  <si>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</si>
  <si>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</si>
  <si>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</si>
  <si>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</si>
  <si>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</si>
  <si>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</si>
  <si>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</si>
  <si>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</si>
  <si>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</si>
  <si>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</si>
  <si>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</si>
  <si>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</si>
  <si>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</si>
  <si>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</si>
  <si>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</si>
  <si>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</si>
  <si>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</si>
  <si>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</si>
  <si>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</si>
  <si>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</si>
  <si>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</si>
  <si>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</si>
  <si>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</si>
  <si>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</si>
  <si>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</si>
  <si>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</si>
  <si>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</si>
  <si>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</si>
  <si>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</si>
  <si>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</si>
  <si>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</si>
  <si>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</si>
  <si>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</si>
  <si>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</si>
  <si>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</si>
  <si>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</si>
  <si>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</si>
  <si>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</si>
  <si>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</si>
  <si>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</si>
  <si>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</si>
  <si>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</si>
  <si>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</si>
  <si>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</si>
  <si>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</si>
  <si>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</si>
  <si>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</si>
  <si>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</si>
  <si>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</si>
  <si>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</si>
  <si>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</si>
  <si>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</si>
  <si>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</si>
  <si>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</si>
  <si>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</si>
  <si>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</si>
  <si>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</si>
  <si>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</si>
  <si>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</si>
  <si>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</si>
  <si>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</si>
  <si>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</si>
  <si>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</si>
  <si>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</si>
  <si>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</si>
  <si>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</si>
  <si>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</si>
  <si>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</si>
  <si>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</si>
  <si>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</si>
  <si>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</si>
  <si>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</si>
  <si>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</si>
  <si>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</si>
  <si>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</si>
  <si>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</si>
  <si>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</si>
  <si>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</si>
  <si>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</si>
  <si>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</si>
  <si>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</si>
  <si>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</si>
  <si>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</si>
  <si>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</si>
  <si>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</si>
  <si>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</si>
  <si>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</si>
  <si>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</si>
  <si>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</si>
  <si>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</si>
  <si>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</si>
  <si>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</si>
  <si>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</si>
  <si>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</si>
  <si>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</si>
  <si>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</si>
  <si>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</si>
  <si>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</si>
  <si>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</si>
  <si>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</si>
  <si>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</si>
  <si>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</si>
  <si>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</si>
  <si>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</si>
  <si>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</si>
  <si>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</si>
  <si>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</si>
  <si>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</si>
  <si>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</si>
  <si>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</si>
  <si>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</si>
  <si>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</si>
  <si>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</si>
  <si>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</si>
  <si>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</si>
  <si>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</si>
  <si>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</si>
  <si>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</si>
  <si>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</si>
  <si>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</si>
  <si>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</si>
  <si>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</si>
  <si>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</si>
  <si>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</si>
  <si>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</si>
  <si>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</si>
  <si>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</si>
  <si>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</si>
  <si>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</si>
  <si>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</si>
  <si>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</si>
  <si>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</si>
  <si>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</si>
  <si>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</si>
  <si>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</si>
  <si>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</si>
  <si>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</si>
  <si>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</si>
  <si>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</si>
  <si>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</si>
  <si>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</si>
  <si>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</si>
  <si>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</si>
  <si>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</si>
  <si>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</si>
  <si>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</si>
  <si>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</si>
  <si>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</si>
  <si>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</si>
  <si>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</si>
  <si>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</si>
  <si>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</si>
  <si>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</si>
  <si>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</si>
  <si>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</si>
  <si>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</si>
  <si>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</si>
  <si>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</si>
  <si>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</si>
  <si>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</si>
  <si>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</si>
  <si>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</si>
  <si>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</si>
  <si>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</si>
  <si>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</si>
  <si>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</si>
  <si>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</si>
  <si>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</si>
  <si>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</si>
  <si>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</si>
  <si>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</si>
  <si>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</si>
  <si>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</si>
  <si>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</si>
  <si>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</si>
  <si>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</si>
  <si>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</si>
  <si>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</si>
  <si>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</si>
  <si>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</si>
  <si>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</si>
  <si>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</si>
  <si>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</si>
  <si>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</si>
  <si>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</si>
  <si>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</si>
  <si>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</si>
  <si>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</si>
  <si>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</si>
  <si>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</si>
  <si>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</si>
  <si>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</si>
  <si>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</si>
  <si>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</si>
  <si>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</si>
  <si>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</si>
  <si>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</si>
  <si>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</si>
  <si>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</si>
  <si>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</si>
  <si>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</si>
  <si>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</si>
  <si>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</si>
  <si>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</si>
  <si>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</si>
  <si>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</si>
  <si>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</si>
  <si>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</si>
  <si>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</si>
  <si>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</si>
  <si>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</si>
  <si>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</si>
  <si>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</si>
  <si>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</si>
  <si>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</si>
  <si>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</si>
  <si>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</si>
  <si>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</si>
  <si>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</si>
  <si>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</si>
  <si>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</si>
  <si>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</si>
  <si>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</si>
  <si>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</si>
  <si>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</si>
  <si>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</si>
  <si>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</si>
  <si>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</si>
  <si>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</si>
  <si>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</si>
  <si>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</si>
  <si>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</si>
  <si>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</si>
  <si>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</si>
  <si>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</si>
  <si>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</si>
  <si>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</si>
  <si>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</si>
  <si>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</si>
  <si>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</si>
  <si>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</si>
  <si>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</si>
  <si>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</si>
  <si>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</si>
  <si>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</si>
  <si>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</si>
  <si>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</si>
  <si>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</si>
  <si>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</si>
  <si>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</si>
  <si>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</si>
  <si>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</si>
  <si>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</si>
  <si>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</si>
  <si>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</si>
  <si>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</si>
  <si>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</si>
  <si>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</si>
  <si>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</si>
  <si>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</si>
  <si>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</si>
  <si>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</si>
  <si>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</si>
  <si>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</si>
  <si>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</si>
  <si>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</si>
  <si>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</si>
  <si>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</si>
  <si>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</si>
  <si>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</si>
  <si>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</si>
  <si>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</si>
  <si>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</si>
  <si>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</si>
  <si>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</si>
  <si>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</si>
  <si>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</si>
  <si>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</si>
  <si>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</si>
  <si>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</si>
  <si>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</si>
  <si>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</si>
  <si>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</si>
  <si>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</si>
  <si>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</si>
  <si>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</si>
  <si>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</si>
  <si>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</si>
  <si>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</si>
  <si>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</si>
  <si>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</si>
  <si>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</si>
  <si>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</si>
  <si>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</si>
  <si>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</si>
  <si>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</si>
  <si>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</si>
  <si>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</si>
  <si>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</si>
  <si>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</si>
  <si>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</si>
  <si>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</si>
  <si>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</si>
  <si>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</si>
  <si>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</si>
  <si>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</si>
  <si>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</si>
  <si>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</si>
  <si>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</si>
  <si>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</si>
  <si>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</si>
  <si>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</si>
  <si>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</si>
  <si>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</si>
  <si>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</si>
  <si>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</si>
  <si>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</si>
  <si>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</si>
  <si>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</si>
  <si>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</si>
  <si>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</si>
  <si>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</si>
  <si>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</si>
  <si>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</si>
  <si>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</si>
  <si>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</si>
  <si>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</si>
  <si>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</si>
  <si>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</si>
  <si>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</si>
  <si>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</si>
  <si>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</si>
  <si>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</si>
  <si>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</si>
  <si>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</si>
  <si>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</si>
  <si>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</si>
  <si>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</si>
  <si>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</si>
  <si>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</si>
  <si>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</si>
  <si>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</si>
  <si>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</si>
  <si>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</si>
  <si>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</si>
  <si>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</si>
  <si>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</si>
  <si>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</si>
  <si>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</si>
  <si>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</si>
  <si>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</si>
  <si>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</si>
  <si>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</si>
  <si>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</si>
  <si>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</si>
  <si>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</si>
  <si>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</si>
  <si>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</si>
  <si>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</si>
  <si>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</si>
  <si>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</si>
  <si>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</si>
  <si>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</si>
  <si>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</si>
  <si>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</si>
  <si>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</si>
  <si>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</si>
  <si>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</si>
  <si>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</si>
  <si>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</si>
  <si>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</si>
  <si>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</si>
  <si>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</si>
  <si>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</si>
  <si>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</si>
  <si>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</si>
  <si>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</si>
  <si>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</si>
  <si>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</si>
  <si>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</si>
  <si>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</si>
  <si>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</si>
  <si>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</si>
  <si>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</si>
  <si>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</si>
  <si>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</si>
  <si>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</si>
  <si>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</si>
  <si>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</si>
  <si>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</si>
  <si>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</si>
  <si>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</si>
  <si>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</si>
  <si>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</si>
  <si>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</si>
  <si>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</si>
  <si>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</si>
  <si>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</si>
  <si>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</si>
  <si>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</si>
  <si>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</si>
  <si>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</si>
  <si>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</si>
  <si>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</si>
  <si>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</si>
  <si>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</si>
  <si>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</si>
  <si>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</si>
  <si>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</si>
  <si>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</si>
  <si>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</si>
  <si>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</si>
  <si>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</si>
  <si>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</si>
  <si>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</si>
  <si>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</si>
  <si>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</si>
  <si>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</si>
  <si>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</si>
  <si>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</si>
  <si>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</si>
  <si>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</si>
  <si>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</si>
  <si>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</si>
  <si>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</si>
  <si>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</si>
  <si>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</si>
  <si>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</si>
  <si>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</si>
  <si>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</si>
  <si>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</si>
  <si>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</si>
  <si>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</si>
  <si>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</si>
  <si>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</si>
  <si>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</si>
  <si>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</si>
  <si>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</si>
  <si>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</si>
  <si>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</si>
  <si>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</si>
  <si>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</si>
  <si>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</si>
  <si>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</si>
  <si>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</si>
  <si>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</si>
  <si>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</si>
  <si>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</si>
  <si>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</si>
  <si>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</si>
  <si>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</si>
  <si>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</si>
  <si>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</si>
  <si>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</si>
  <si>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</si>
  <si>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</si>
  <si>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</si>
  <si>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</si>
  <si>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</si>
  <si>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</si>
  <si>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</si>
  <si>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</si>
  <si>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</si>
  <si>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</si>
  <si>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</si>
  <si>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</si>
  <si>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</si>
  <si>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</si>
  <si>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</si>
  <si>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</si>
  <si>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</si>
  <si>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</si>
  <si>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</si>
  <si>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</si>
  <si>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</si>
  <si>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</si>
  <si>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</si>
  <si>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</si>
  <si>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</si>
  <si>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</si>
  <si>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</si>
  <si>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</si>
  <si>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</si>
  <si>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</si>
  <si>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</si>
  <si>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</si>
  <si>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</si>
  <si>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</si>
  <si>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</si>
  <si>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</si>
  <si>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</si>
  <si>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</si>
  <si>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</si>
  <si>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</si>
  <si>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</si>
  <si>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</si>
  <si>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</si>
  <si>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</si>
  <si>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</si>
  <si>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</si>
  <si>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</si>
  <si>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</si>
  <si>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</si>
  <si>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</si>
  <si>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</si>
  <si>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</si>
  <si>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</si>
  <si>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</si>
  <si>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</si>
  <si>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</si>
  <si>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</si>
  <si>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</si>
  <si>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</si>
  <si>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</si>
  <si>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</si>
  <si>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</si>
  <si>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</si>
  <si>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</si>
  <si>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</si>
  <si>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</si>
  <si>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</si>
  <si>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</si>
  <si>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</si>
  <si>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</si>
  <si>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</si>
  <si>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</si>
  <si>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</si>
  <si>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</si>
  <si>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</si>
  <si>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</si>
  <si>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</si>
  <si>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</si>
  <si>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</si>
  <si>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</si>
  <si>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</si>
  <si>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</si>
  <si>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</si>
  <si>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</si>
  <si>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</si>
  <si>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</si>
  <si>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</si>
  <si>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</si>
  <si>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</si>
  <si>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</si>
  <si>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</si>
  <si>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</si>
  <si>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</si>
  <si>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</si>
  <si>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</si>
  <si>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</si>
  <si>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</si>
  <si>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</si>
  <si>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</si>
  <si>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</si>
  <si>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</si>
  <si>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</si>
  <si>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</si>
  <si>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</si>
  <si>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</si>
  <si>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</si>
  <si>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</si>
  <si>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</si>
  <si>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</si>
  <si>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</si>
  <si>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</si>
  <si>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</si>
  <si>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</si>
  <si>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</si>
  <si>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</si>
  <si>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</si>
  <si>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</si>
  <si>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</si>
  <si>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</si>
  <si>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</si>
  <si>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</si>
  <si>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</si>
  <si>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</si>
  <si>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</si>
  <si>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</si>
  <si>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</si>
  <si>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</si>
  <si>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</si>
  <si>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</si>
  <si>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</si>
  <si>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</si>
  <si>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</si>
  <si>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</si>
  <si>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</si>
  <si>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</si>
  <si>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</si>
  <si>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</si>
  <si>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</si>
  <si>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</si>
  <si>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</si>
  <si>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</si>
  <si>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</si>
  <si>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</si>
  <si>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</si>
  <si>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</si>
  <si>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</si>
  <si>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</si>
  <si>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</si>
  <si>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</si>
  <si>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</si>
  <si>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</si>
  <si>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</si>
  <si>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</si>
  <si>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</si>
  <si>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</si>
  <si>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</si>
  <si>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</si>
  <si>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</si>
  <si>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</si>
  <si>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</si>
  <si>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</si>
  <si>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</si>
  <si>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</si>
  <si>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</si>
  <si>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</si>
  <si>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</si>
  <si>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</si>
  <si>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</si>
  <si>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</si>
  <si>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</si>
  <si>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</si>
  <si>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</si>
  <si>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</si>
  <si>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</si>
  <si>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</si>
  <si>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</si>
  <si>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</si>
  <si>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</si>
  <si>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</si>
  <si>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</si>
  <si>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</si>
  <si>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</si>
  <si>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</si>
  <si>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</si>
  <si>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</si>
  <si>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</si>
  <si>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</si>
  <si>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</si>
  <si>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</si>
  <si>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</si>
  <si>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</si>
  <si>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</si>
  <si>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</si>
  <si>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</si>
  <si>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</si>
  <si>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</si>
  <si>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</si>
  <si>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</si>
  <si>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</si>
  <si>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</si>
  <si>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</si>
  <si>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</si>
  <si>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</si>
  <si>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</si>
  <si>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</si>
  <si>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</si>
  <si>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</si>
  <si>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</si>
  <si>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</si>
  <si>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</si>
  <si>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</si>
  <si>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</si>
  <si>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</si>
  <si>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</si>
  <si>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</si>
  <si>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</si>
  <si>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</si>
  <si>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</si>
  <si>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</si>
  <si>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</si>
  <si>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</si>
  <si>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</si>
  <si>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</si>
  <si>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</si>
  <si>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</si>
  <si>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</si>
  <si>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</si>
  <si>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</si>
  <si>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</si>
  <si>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</si>
  <si>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</si>
  <si>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</si>
  <si>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</si>
  <si>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</si>
  <si>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</si>
  <si>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</si>
  <si>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</si>
  <si>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</si>
  <si>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</si>
  <si>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</si>
  <si>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</si>
  <si>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</si>
  <si>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</si>
  <si>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</si>
  <si>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</si>
  <si>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</si>
  <si>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</si>
  <si>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</si>
  <si>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</si>
  <si>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</si>
  <si>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</si>
  <si>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</si>
  <si>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</si>
  <si>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</si>
  <si>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</si>
  <si>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</si>
  <si>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</si>
  <si>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</si>
  <si>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</si>
  <si>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</si>
  <si>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</si>
  <si>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</si>
  <si>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</si>
  <si>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</si>
  <si>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</si>
  <si>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</si>
  <si>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</si>
  <si>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</si>
  <si>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</si>
  <si>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</si>
  <si>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</si>
  <si>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</si>
  <si>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</si>
  <si>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</si>
  <si>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</si>
  <si>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</si>
  <si>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</si>
  <si>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</si>
  <si>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</si>
  <si>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</si>
  <si>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</si>
  <si>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</si>
  <si>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</si>
  <si>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</si>
  <si>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</si>
  <si>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</si>
  <si>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</si>
  <si>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</si>
  <si>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</si>
  <si>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</si>
  <si>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</si>
  <si>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</si>
  <si>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</si>
  <si>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</si>
  <si>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</si>
  <si>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</si>
  <si>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</si>
  <si>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</si>
  <si>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</si>
  <si>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</si>
  <si>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</si>
  <si>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</si>
  <si>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</si>
  <si>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</si>
  <si>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</si>
  <si>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</si>
  <si>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</si>
  <si>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</si>
  <si>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</si>
  <si>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</si>
  <si>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</si>
  <si>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</si>
  <si>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</si>
  <si>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</si>
  <si>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</si>
  <si>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</si>
  <si>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</si>
  <si>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</si>
  <si>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</si>
  <si>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</si>
  <si>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</si>
  <si>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</si>
  <si>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</si>
  <si>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</si>
  <si>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</si>
  <si>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</si>
  <si>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</si>
  <si>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</si>
  <si>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</si>
  <si>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</si>
  <si>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</si>
  <si>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</si>
  <si>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</si>
  <si>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</si>
  <si>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</si>
  <si>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</si>
  <si>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</si>
  <si>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</si>
  <si>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</si>
  <si>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</si>
  <si>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</si>
  <si>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</si>
  <si>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</si>
  <si>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</si>
  <si>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</si>
  <si>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</si>
  <si>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</si>
  <si>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</si>
  <si>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</si>
  <si>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</si>
  <si>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</si>
  <si>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</si>
  <si>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</si>
  <si>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</si>
  <si>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</si>
  <si>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</si>
  <si>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</si>
  <si>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</si>
  <si>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</si>
  <si>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</si>
  <si>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</si>
  <si>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</si>
  <si>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</si>
  <si>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</si>
  <si>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</si>
  <si>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</si>
  <si>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</si>
  <si>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</si>
  <si>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</si>
  <si>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</si>
  <si>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</si>
  <si>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</si>
  <si>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</si>
  <si>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</si>
  <si>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</si>
  <si>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</si>
  <si>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</si>
  <si>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</si>
  <si>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</si>
  <si>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</si>
  <si>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</si>
  <si>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</si>
  <si>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</si>
  <si>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</si>
  <si>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</si>
  <si>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</si>
  <si>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</si>
  <si>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</si>
  <si>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</si>
  <si>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</si>
  <si>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</si>
  <si>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</si>
  <si>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</si>
  <si>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</si>
  <si>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</si>
  <si>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</si>
  <si>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</si>
  <si>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</si>
  <si>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</si>
  <si>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</si>
  <si>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</si>
  <si>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</si>
  <si>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</si>
  <si>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</si>
  <si>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</si>
  <si>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</si>
  <si>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</si>
  <si>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</si>
  <si>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</si>
  <si>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</si>
  <si>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</si>
  <si>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</si>
  <si>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</si>
  <si>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</si>
  <si>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</si>
  <si>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</si>
  <si>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</si>
  <si>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</si>
  <si>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</si>
  <si>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</si>
  <si>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</si>
  <si>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</si>
  <si>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</si>
  <si>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</si>
  <si>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</si>
  <si>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</si>
  <si>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</si>
  <si>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</si>
  <si>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</si>
  <si>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</si>
  <si>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</si>
  <si>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</si>
  <si>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</si>
  <si>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</si>
  <si>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</si>
  <si>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</si>
  <si>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</si>
  <si>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</si>
  <si>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</si>
  <si>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</si>
  <si>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</si>
  <si>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</si>
  <si>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</si>
  <si>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</si>
  <si>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</si>
  <si>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</si>
  <si>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</si>
  <si>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</si>
  <si>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</si>
  <si>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</si>
  <si>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</si>
  <si>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</si>
  <si>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</si>
  <si>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</si>
  <si>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</si>
  <si>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</si>
  <si>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</si>
  <si>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</si>
  <si>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</si>
  <si>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</si>
  <si>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</si>
  <si>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</si>
  <si>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</si>
  <si>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</si>
  <si>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</si>
  <si>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</si>
  <si>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</si>
  <si>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</si>
  <si>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</si>
  <si>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</si>
  <si>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</si>
  <si>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</si>
  <si>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</si>
  <si>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</si>
  <si>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</si>
  <si>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</si>
  <si>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</si>
  <si>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</si>
  <si>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</si>
  <si>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</si>
  <si>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</si>
  <si>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</si>
  <si>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</si>
  <si>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</si>
  <si>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</si>
  <si>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</si>
  <si>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</si>
  <si>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</si>
  <si>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</si>
  <si>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</si>
  <si>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</si>
  <si>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</si>
  <si>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</si>
  <si>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</si>
  <si>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</si>
  <si>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</si>
  <si>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</si>
  <si>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</si>
  <si>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</si>
  <si>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</si>
  <si>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</si>
  <si>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</si>
  <si>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</si>
  <si>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</si>
  <si>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</si>
  <si>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</si>
  <si>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</si>
  <si>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</si>
  <si>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</si>
  <si>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</si>
  <si>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</si>
  <si>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</si>
  <si>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</si>
  <si>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</si>
  <si>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</si>
  <si>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</si>
  <si>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</si>
  <si>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</si>
  <si>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</si>
  <si>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</si>
  <si>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</si>
  <si>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</si>
  <si>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</si>
  <si>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</si>
  <si>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</si>
  <si>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</si>
  <si>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</si>
  <si>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</si>
  <si>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</si>
  <si>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</si>
  <si>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</si>
  <si>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</si>
  <si>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</si>
  <si>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</si>
  <si>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</si>
  <si>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</si>
  <si>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</si>
  <si>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</si>
  <si>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</si>
  <si>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</si>
  <si>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</si>
  <si>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</si>
  <si>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</si>
  <si>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</si>
  <si>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</si>
  <si>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</si>
  <si>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</si>
  <si>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</si>
  <si>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</si>
  <si>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</si>
  <si>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</si>
  <si>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</si>
  <si>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</si>
  <si>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</si>
  <si>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</si>
  <si>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</si>
  <si>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</si>
  <si>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</si>
  <si>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</si>
  <si>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</si>
  <si>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</si>
  <si>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</si>
  <si>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</si>
  <si>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</si>
  <si>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</si>
  <si>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</si>
  <si>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</si>
  <si>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</si>
  <si>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</si>
  <si>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</si>
  <si>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</si>
  <si>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</si>
  <si>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</si>
  <si>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</si>
  <si>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</si>
  <si>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</si>
  <si>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</si>
  <si>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</si>
  <si>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</si>
  <si>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</si>
  <si>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</si>
  <si>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</si>
  <si>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</si>
  <si>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</si>
  <si>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</si>
  <si>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</si>
  <si>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</si>
  <si>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</si>
  <si>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</si>
  <si>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</si>
  <si>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</si>
  <si>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</si>
  <si>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</si>
  <si>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</si>
  <si>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</si>
  <si>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</si>
  <si>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</si>
  <si>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</si>
  <si>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</si>
  <si>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</si>
  <si>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</si>
  <si>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</si>
  <si>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</si>
  <si>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</si>
  <si>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</si>
  <si>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</si>
  <si>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</si>
  <si>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</si>
  <si>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</si>
  <si>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</si>
  <si>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</si>
  <si>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</si>
  <si>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</si>
  <si>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</si>
  <si>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</si>
  <si>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</si>
  <si>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</si>
  <si>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</si>
  <si>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</si>
  <si>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</si>
  <si>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</si>
  <si>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</si>
  <si>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</si>
  <si>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</si>
  <si>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</si>
  <si>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</si>
  <si>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</si>
  <si>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</si>
  <si>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</si>
  <si>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</si>
  <si>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</si>
  <si>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</si>
  <si>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</si>
  <si>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</si>
  <si>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</si>
  <si>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</si>
  <si>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</si>
  <si>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</si>
  <si>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</si>
  <si>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</si>
  <si>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</si>
  <si>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</si>
  <si>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</si>
  <si>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</si>
  <si>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</si>
  <si>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</si>
  <si>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</si>
  <si>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</si>
  <si>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</si>
  <si>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</si>
  <si>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</si>
  <si>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</si>
  <si>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</si>
  <si>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</si>
  <si>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</si>
  <si>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</si>
  <si>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</si>
  <si>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</si>
  <si>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</si>
  <si>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</si>
  <si>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</si>
  <si>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</si>
  <si>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</si>
  <si>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</si>
  <si>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</si>
  <si>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</si>
  <si>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</si>
  <si>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</si>
  <si>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</si>
  <si>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</si>
  <si>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</si>
  <si>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</si>
  <si>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</si>
  <si>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</si>
  <si>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</si>
  <si>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</si>
  <si>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</si>
  <si>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</si>
  <si>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</si>
  <si>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</si>
  <si>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</si>
  <si>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</si>
  <si>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</si>
  <si>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</si>
  <si>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</si>
  <si>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</si>
  <si>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</si>
  <si>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</si>
  <si>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</si>
  <si>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</si>
  <si>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</si>
  <si>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</si>
  <si>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</si>
  <si>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</si>
  <si>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</si>
  <si>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</si>
  <si>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</si>
  <si>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</si>
  <si>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</si>
  <si>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</si>
  <si>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</si>
  <si>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</si>
  <si>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</si>
  <si>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</si>
  <si>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</si>
  <si>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</si>
  <si>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</si>
  <si>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</si>
  <si>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</si>
  <si>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</si>
  <si>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</si>
  <si>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</si>
  <si>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</si>
  <si>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</si>
  <si>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</si>
  <si>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</si>
  <si>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</si>
  <si>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</si>
  <si>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</si>
  <si>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</si>
  <si>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</si>
  <si>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</si>
  <si>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</si>
  <si>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</si>
  <si>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</si>
  <si>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</si>
  <si>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</si>
  <si>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</si>
  <si>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</si>
  <si>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</si>
  <si>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</si>
  <si>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</si>
  <si>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</si>
  <si>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</si>
  <si>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</si>
  <si>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</si>
  <si>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</si>
  <si>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</si>
  <si>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</si>
  <si>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</si>
  <si>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</si>
  <si>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</si>
  <si>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</si>
  <si>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</si>
  <si>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</si>
  <si>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</si>
  <si>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</si>
  <si>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</si>
  <si>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</si>
  <si>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</si>
  <si>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</si>
  <si>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</si>
  <si>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</si>
  <si>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</si>
  <si>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</si>
  <si>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</si>
  <si>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</si>
  <si>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</si>
  <si>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</si>
  <si>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</si>
  <si>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</si>
  <si>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</si>
  <si>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</si>
  <si>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</si>
  <si>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</si>
  <si>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</si>
  <si>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</si>
  <si>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</si>
  <si>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</si>
  <si>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</si>
  <si>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</si>
  <si>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</si>
  <si>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</si>
  <si>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</si>
  <si>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</si>
  <si>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</si>
  <si>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</si>
  <si>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</si>
  <si>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</si>
  <si>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</si>
  <si>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</si>
  <si>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</si>
  <si>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</si>
  <si>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</si>
  <si>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</si>
  <si>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</si>
  <si>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</si>
  <si>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</si>
  <si>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</si>
  <si>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</si>
  <si>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</si>
  <si>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</si>
  <si>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</si>
  <si>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</si>
  <si>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</si>
  <si>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</si>
  <si>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</si>
  <si>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</si>
  <si>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</si>
  <si>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</si>
  <si>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</si>
  <si>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</si>
  <si>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</si>
  <si>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</si>
  <si>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</si>
  <si>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</si>
  <si>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</si>
  <si>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</si>
  <si>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</si>
  <si>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</si>
  <si>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</si>
  <si>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</si>
  <si>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</si>
  <si>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</si>
  <si>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</si>
  <si>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</si>
  <si>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</si>
  <si>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</si>
  <si>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</si>
  <si>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</si>
  <si>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</si>
  <si>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</si>
  <si>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</si>
  <si>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</si>
  <si>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</si>
  <si>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</si>
  <si>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</si>
  <si>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</si>
  <si>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</si>
  <si>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</si>
  <si>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</si>
  <si>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</si>
  <si>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</si>
  <si>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</si>
  <si>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</si>
  <si>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</si>
  <si>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</si>
  <si>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</si>
  <si>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</si>
  <si>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</si>
  <si>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</si>
  <si>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</si>
  <si>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</si>
  <si>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</si>
  <si>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</si>
  <si>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</si>
  <si>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</si>
  <si>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</si>
  <si>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</si>
  <si>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</si>
  <si>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</si>
  <si>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</si>
  <si>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</si>
  <si>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</si>
  <si>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</si>
  <si>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</si>
  <si>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</si>
  <si>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</si>
  <si>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</si>
  <si>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</si>
  <si>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</si>
  <si>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</si>
  <si>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</si>
  <si>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</si>
  <si>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</si>
  <si>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</si>
  <si>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</si>
  <si>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</si>
  <si>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</si>
  <si>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</si>
  <si>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</si>
  <si>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</si>
  <si>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</si>
  <si>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</si>
  <si>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</si>
  <si>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</si>
  <si>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</si>
  <si>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</si>
  <si>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</si>
  <si>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</si>
  <si>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</si>
  <si>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</si>
  <si>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</si>
  <si>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</si>
  <si>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</si>
  <si>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</si>
  <si>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</si>
  <si>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</si>
  <si>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</si>
  <si>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</si>
  <si>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</si>
  <si>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</si>
  <si>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</si>
  <si>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</si>
  <si>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</si>
  <si>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</si>
  <si>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</si>
  <si>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</si>
  <si>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</si>
  <si>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</si>
  <si>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</si>
  <si>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</si>
  <si>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</si>
  <si>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</si>
  <si>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</si>
  <si>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</si>
  <si>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</si>
  <si>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</si>
  <si>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</si>
  <si>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</si>
  <si>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</si>
  <si>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</si>
  <si>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</si>
  <si>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</si>
  <si>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</si>
  <si>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</si>
  <si>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</si>
  <si>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</si>
  <si>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</si>
  <si>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</si>
  <si>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</si>
  <si>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</si>
  <si>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</si>
  <si>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</si>
  <si>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</si>
  <si>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</si>
  <si>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</si>
  <si>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</si>
  <si>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</si>
  <si>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</si>
  <si>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</si>
  <si>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</si>
  <si>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</si>
  <si>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</si>
  <si>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</si>
  <si>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</si>
  <si>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</si>
  <si>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</si>
  <si>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</si>
  <si>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</si>
  <si>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</si>
  <si>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</si>
  <si>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</si>
  <si>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</si>
  <si>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</si>
  <si>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</si>
  <si>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</si>
  <si>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</si>
  <si>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</si>
  <si>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</si>
  <si>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</si>
  <si>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</si>
  <si>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</si>
  <si>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</si>
  <si>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</si>
  <si>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</si>
  <si>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</si>
  <si>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</si>
  <si>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</si>
  <si>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</si>
  <si>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</si>
  <si>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</si>
  <si>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</si>
  <si>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</si>
  <si>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</si>
  <si>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</si>
  <si>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</si>
  <si>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</si>
  <si>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</si>
  <si>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</si>
  <si>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</si>
  <si>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</si>
  <si>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</si>
  <si>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</si>
  <si>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</si>
  <si>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</si>
  <si>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</si>
  <si>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</si>
  <si>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</si>
  <si>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</si>
  <si>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</si>
  <si>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</si>
  <si>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</si>
  <si>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</si>
  <si>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</si>
  <si>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</si>
  <si>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</si>
  <si>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</si>
  <si>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</si>
  <si>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</si>
  <si>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</si>
  <si>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</si>
  <si>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</si>
  <si>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</si>
  <si>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</si>
  <si>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</si>
  <si>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</si>
  <si>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</si>
  <si>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</si>
  <si>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</si>
  <si>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</si>
  <si>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</si>
  <si>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</si>
  <si>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</si>
  <si>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</si>
  <si>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</si>
  <si>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</si>
  <si>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</si>
  <si>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</si>
  <si>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</si>
  <si>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</si>
  <si>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</si>
  <si>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</si>
  <si>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</si>
  <si>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</si>
  <si>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</si>
  <si>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</si>
  <si>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</si>
  <si>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</si>
  <si>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</si>
  <si>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</si>
  <si>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</si>
  <si>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</si>
  <si>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</si>
  <si>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</si>
  <si>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</si>
  <si>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</si>
  <si>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</si>
  <si>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</si>
  <si>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</si>
  <si>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</si>
  <si>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</si>
  <si>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</si>
  <si>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</si>
  <si>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</si>
  <si>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</si>
  <si>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</si>
  <si>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</si>
  <si>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</si>
  <si>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</si>
  <si>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</si>
  <si>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</si>
  <si>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</si>
  <si>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</si>
  <si>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</si>
  <si>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</si>
  <si>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</si>
  <si>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</si>
  <si>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</si>
  <si>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</si>
  <si>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</si>
  <si>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</si>
  <si>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</si>
  <si>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</si>
  <si>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</si>
  <si>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</si>
  <si>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</si>
  <si>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</si>
  <si>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</si>
  <si>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</si>
  <si>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</si>
  <si>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</si>
  <si>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</si>
  <si>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</si>
  <si>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</si>
  <si>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</si>
  <si>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</si>
  <si>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</si>
  <si>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</si>
  <si>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</si>
  <si>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</si>
  <si>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</si>
  <si>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</si>
  <si>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</si>
  <si>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</si>
  <si>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</si>
  <si>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</si>
  <si>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</si>
  <si>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</si>
  <si>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</si>
  <si>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</si>
  <si>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</si>
  <si>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</si>
  <si>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</si>
  <si>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</si>
  <si>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</si>
  <si>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</si>
  <si>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</si>
  <si>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</si>
  <si>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</si>
  <si>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</si>
  <si>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</si>
  <si>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</si>
  <si>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</si>
  <si>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</si>
  <si>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</si>
  <si>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</si>
  <si>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</si>
  <si>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</si>
  <si>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</si>
  <si>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</si>
  <si>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</si>
  <si>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</si>
  <si>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</si>
  <si>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</si>
  <si>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</si>
  <si>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</si>
  <si>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</si>
  <si>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</si>
  <si>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</si>
  <si>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</si>
  <si>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</si>
  <si>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</si>
  <si>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</si>
  <si>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</si>
  <si>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</si>
  <si>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</si>
  <si>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</si>
  <si>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</si>
  <si>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</si>
  <si>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</si>
  <si>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</si>
  <si>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</si>
  <si>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</si>
  <si>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</si>
  <si>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</si>
  <si>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</si>
  <si>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</si>
  <si>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</si>
  <si>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</si>
  <si>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</si>
  <si>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</si>
  <si>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</si>
  <si>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</si>
  <si>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</si>
  <si>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</si>
  <si>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</si>
  <si>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</si>
  <si>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</si>
  <si>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</si>
  <si>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</si>
  <si>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</si>
  <si>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</si>
  <si>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</si>
  <si>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</si>
  <si>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</si>
  <si>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</si>
  <si>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</si>
  <si>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</si>
  <si>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</si>
  <si>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</si>
  <si>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</si>
  <si>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</si>
  <si>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</si>
  <si>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</si>
  <si>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</si>
  <si>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</si>
  <si>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</si>
  <si>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</si>
  <si>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</si>
  <si>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</si>
  <si>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</si>
  <si>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</si>
  <si>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</si>
  <si>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</si>
  <si>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</si>
  <si>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</si>
  <si>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</si>
  <si>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</si>
  <si>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</si>
  <si>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</si>
  <si>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</si>
  <si>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</si>
  <si>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</si>
  <si>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</si>
  <si>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</si>
  <si>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</si>
  <si>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</si>
  <si>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</si>
  <si>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</si>
  <si>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</si>
  <si>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</si>
  <si>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</si>
  <si>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</si>
  <si>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</si>
  <si>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</si>
  <si>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</si>
  <si>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</si>
  <si>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</si>
  <si>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</si>
  <si>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</si>
  <si>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</si>
  <si>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</si>
  <si>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</si>
  <si>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</si>
  <si>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</si>
  <si>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</si>
  <si>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</si>
  <si>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</si>
  <si>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</si>
  <si>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</si>
  <si>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</si>
  <si>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</si>
  <si>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</si>
  <si>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</si>
  <si>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</si>
  <si>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</si>
  <si>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</si>
  <si>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</si>
  <si>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</si>
  <si>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</si>
  <si>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</si>
  <si>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</si>
  <si>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</si>
  <si>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</si>
  <si>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</si>
  <si>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</si>
  <si>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</si>
  <si>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</si>
  <si>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</si>
  <si>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</si>
  <si>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</si>
  <si>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</si>
  <si>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</si>
  <si>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</si>
  <si>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</si>
  <si>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</si>
  <si>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</si>
  <si>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</si>
  <si>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</si>
  <si>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</si>
  <si>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</si>
  <si>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</si>
  <si>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</si>
  <si>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</si>
  <si>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</si>
  <si>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</si>
  <si>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</si>
  <si>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</si>
  <si>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</si>
  <si>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</si>
  <si>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</si>
  <si>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</si>
  <si>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</si>
  <si>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</si>
  <si>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</si>
  <si>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</si>
  <si>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</si>
  <si>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</si>
  <si>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</si>
  <si>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</si>
  <si>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</si>
  <si>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</si>
  <si>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</si>
  <si>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</si>
  <si>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</si>
  <si>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</si>
  <si>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</si>
  <si>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</si>
  <si>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</si>
  <si>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</si>
  <si>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</si>
  <si>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</si>
  <si>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</si>
  <si>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</si>
  <si>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</si>
  <si>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</si>
  <si>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</si>
  <si>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</si>
  <si>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</si>
  <si>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</si>
  <si>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</si>
  <si>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</si>
  <si>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</si>
  <si>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</si>
  <si>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</si>
  <si>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</si>
  <si>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</si>
  <si>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</si>
  <si>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</si>
  <si>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</si>
  <si>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</si>
  <si>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</si>
  <si>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</si>
  <si>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</si>
  <si>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</si>
  <si>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</si>
  <si>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</si>
  <si>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</si>
  <si>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</si>
  <si>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</si>
  <si>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</si>
  <si>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</si>
  <si>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</si>
  <si>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</si>
  <si>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</si>
  <si>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</si>
  <si>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</si>
  <si>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</si>
  <si>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</si>
  <si>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</si>
  <si>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</si>
  <si>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</si>
  <si>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</si>
  <si>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</si>
  <si>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</si>
  <si>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</si>
  <si>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</si>
  <si>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</si>
  <si>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</si>
  <si>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</si>
  <si>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</si>
  <si>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</si>
  <si>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</si>
  <si>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</si>
  <si>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</si>
  <si>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</si>
  <si>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</si>
  <si>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</si>
  <si>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</si>
  <si>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</si>
  <si>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</si>
  <si>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</si>
  <si>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</si>
  <si>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</si>
  <si>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</si>
  <si>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</si>
  <si>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</si>
  <si>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</si>
  <si>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</si>
  <si>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</si>
  <si>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</si>
  <si>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</si>
  <si>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</si>
  <si>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</si>
  <si>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</si>
  <si>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</si>
  <si>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</si>
  <si>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</si>
  <si>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</si>
  <si>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</si>
  <si>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</si>
  <si>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</si>
  <si>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</si>
  <si>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</si>
  <si>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</si>
  <si>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</si>
  <si>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</si>
  <si>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</si>
  <si>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</si>
  <si>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</si>
  <si>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</si>
  <si>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</si>
  <si>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</si>
  <si>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</si>
  <si>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</si>
  <si>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</si>
  <si>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</si>
  <si>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</si>
  <si>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</si>
  <si>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</si>
  <si>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</si>
  <si>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</si>
  <si>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</si>
  <si>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</si>
  <si>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</si>
  <si>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</si>
  <si>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</si>
  <si>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</si>
  <si>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</si>
  <si>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</si>
  <si>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</si>
  <si>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</si>
  <si>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</si>
  <si>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</si>
  <si>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</si>
  <si>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</si>
  <si>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</si>
  <si>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</si>
  <si>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</si>
  <si>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</si>
  <si>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</si>
  <si>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</si>
  <si>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</si>
  <si>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</si>
  <si>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</si>
  <si>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</si>
  <si>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</si>
  <si>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</si>
  <si>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</si>
  <si>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</si>
  <si>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</si>
  <si>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</si>
  <si>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</si>
  <si>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</si>
  <si>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</si>
  <si>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</si>
  <si>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</si>
  <si>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</si>
  <si>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</si>
  <si>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</si>
  <si>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</si>
  <si>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</si>
  <si>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</si>
  <si>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</si>
  <si>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</si>
  <si>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</si>
  <si>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</si>
  <si>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</si>
  <si>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</si>
  <si>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</si>
  <si>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</si>
  <si>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</si>
  <si>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</si>
  <si>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</si>
  <si>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</si>
  <si>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</si>
  <si>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</si>
  <si>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</si>
  <si>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</si>
  <si>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</si>
  <si>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</si>
  <si>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</si>
  <si>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</si>
  <si>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</si>
  <si>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</si>
  <si>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</si>
  <si>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</si>
  <si>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</si>
  <si>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</si>
  <si>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</si>
  <si>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</si>
  <si>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</si>
  <si>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</si>
  <si>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</si>
  <si>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</si>
  <si>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</si>
  <si>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</si>
  <si>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</si>
  <si>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</si>
  <si>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</si>
  <si>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</si>
  <si>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</si>
  <si>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</si>
  <si>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</si>
  <si>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</si>
  <si>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</si>
  <si>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</si>
  <si>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</si>
  <si>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</si>
  <si>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</si>
  <si>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</si>
  <si>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</si>
  <si>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</si>
  <si>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</si>
  <si>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</si>
  <si>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</si>
  <si>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</si>
  <si>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</si>
  <si>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</si>
  <si>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</si>
  <si>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</si>
  <si>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</si>
  <si>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</si>
  <si>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</si>
  <si>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</si>
  <si>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</si>
  <si>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</si>
  <si>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</si>
  <si>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</si>
  <si>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</si>
  <si>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</si>
  <si>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</si>
  <si>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</si>
  <si>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</si>
  <si>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</si>
  <si>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</si>
  <si>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</si>
  <si>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</si>
  <si>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</si>
  <si>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</si>
  <si>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</si>
  <si>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</si>
  <si>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</si>
  <si>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</si>
  <si>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</si>
  <si>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</si>
  <si>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</si>
  <si>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</si>
  <si>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</si>
  <si>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</si>
  <si>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</si>
  <si>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</si>
  <si>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</si>
  <si>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</si>
  <si>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</si>
  <si>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</si>
  <si>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</si>
  <si>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</si>
  <si>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</si>
  <si>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</si>
  <si>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</si>
  <si>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</si>
  <si>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</si>
  <si>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</si>
  <si>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</si>
  <si>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</si>
  <si>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</si>
  <si>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</si>
  <si>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</si>
  <si>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</si>
  <si>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</si>
  <si>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</si>
  <si>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</si>
  <si>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</si>
  <si>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</si>
  <si>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</si>
  <si>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</si>
  <si>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</si>
  <si>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</si>
  <si>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</si>
  <si>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</si>
  <si>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</si>
  <si>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</si>
  <si>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</si>
  <si>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</si>
  <si>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</si>
  <si>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</si>
  <si>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</si>
  <si>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</si>
  <si>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</si>
  <si>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</si>
  <si>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</si>
  <si>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</si>
  <si>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</si>
  <si>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</si>
  <si>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</si>
  <si>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</si>
  <si>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</si>
  <si>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</si>
  <si>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</si>
  <si>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</si>
  <si>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</si>
  <si>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</si>
  <si>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</si>
  <si>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</si>
  <si>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</si>
  <si>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</si>
  <si>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</si>
  <si>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</si>
  <si>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</si>
  <si>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</si>
  <si>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</si>
  <si>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</si>
  <si>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</si>
  <si>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</si>
  <si>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</si>
  <si>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</si>
  <si>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</si>
  <si>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</si>
  <si>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</si>
  <si>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</si>
  <si>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</si>
  <si>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</si>
  <si>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</si>
  <si>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</si>
  <si>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</si>
  <si>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</si>
  <si>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</si>
  <si>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</si>
  <si>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</si>
  <si>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</si>
  <si>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</si>
  <si>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</si>
  <si>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</si>
  <si>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</si>
  <si>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</si>
  <si>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</si>
  <si>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</si>
  <si>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</si>
  <si>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</si>
  <si>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</si>
  <si>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</si>
  <si>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</si>
  <si>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</si>
  <si>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</si>
  <si>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</si>
  <si>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</si>
  <si>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</si>
  <si>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</si>
  <si>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</si>
  <si>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</si>
  <si>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</si>
  <si>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</si>
  <si>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</si>
  <si>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</si>
  <si>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</si>
  <si>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</si>
  <si>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</si>
  <si>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</si>
  <si>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</si>
  <si>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</si>
  <si>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</si>
  <si>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</si>
  <si>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</si>
  <si>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</si>
  <si>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</si>
  <si>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</si>
  <si>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</si>
  <si>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</si>
  <si>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</si>
  <si>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</si>
  <si>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</si>
  <si>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</si>
  <si>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</si>
  <si>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</si>
  <si>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</si>
  <si>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</si>
  <si>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</si>
  <si>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</si>
  <si>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</si>
  <si>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</si>
  <si>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</si>
  <si>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</si>
  <si>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</si>
  <si>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</si>
  <si>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</si>
  <si>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</si>
  <si>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</si>
  <si>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</si>
  <si>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</si>
  <si>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</si>
  <si>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</si>
  <si>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</si>
  <si>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</si>
  <si>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</si>
  <si>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</si>
  <si>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</si>
  <si>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</si>
  <si>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</si>
  <si>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</si>
  <si>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</si>
  <si>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</si>
  <si>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</si>
  <si>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</si>
  <si>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</si>
  <si>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</si>
  <si>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</si>
  <si>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</si>
  <si>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</si>
  <si>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</si>
  <si>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</si>
  <si>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</si>
  <si>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</si>
  <si>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</si>
  <si>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</si>
  <si>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</si>
  <si>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</si>
  <si>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</si>
  <si>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</si>
  <si>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</si>
  <si>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</si>
  <si>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</si>
  <si>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</si>
  <si>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</si>
  <si>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</si>
  <si>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</si>
  <si>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</si>
  <si>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</si>
  <si>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</si>
  <si>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</si>
  <si>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</si>
  <si>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</si>
  <si>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</si>
  <si>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</si>
  <si>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</si>
  <si>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</si>
  <si>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</si>
  <si>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</si>
  <si>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</si>
  <si>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</si>
  <si>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</si>
  <si>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</si>
  <si>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</si>
  <si>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</si>
  <si>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</si>
  <si>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</si>
  <si>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</si>
  <si>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</si>
  <si>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</si>
  <si>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</si>
  <si>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</si>
  <si>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</si>
  <si>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</si>
  <si>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</si>
  <si>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</si>
  <si>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</si>
  <si>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</si>
  <si>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</si>
  <si>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</si>
  <si>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</si>
  <si>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</si>
  <si>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</si>
  <si>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</si>
  <si>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</si>
  <si>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</si>
  <si>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</si>
  <si>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</si>
  <si>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</si>
  <si>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</si>
  <si>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</si>
  <si>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</si>
  <si>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</si>
  <si>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</si>
  <si>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</si>
  <si>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</si>
  <si>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</si>
  <si>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</si>
  <si>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</si>
  <si>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</si>
  <si>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</si>
  <si>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</si>
  <si>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</si>
  <si>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</si>
  <si>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</si>
  <si>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</si>
  <si>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</si>
  <si>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</si>
  <si>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</si>
  <si>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</si>
  <si>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</si>
  <si>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</si>
  <si>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</si>
  <si>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</si>
  <si>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</si>
  <si>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</si>
  <si>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</si>
  <si>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</si>
  <si>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</si>
  <si>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</si>
  <si>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</si>
  <si>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</si>
  <si>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</si>
  <si>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</si>
  <si>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</si>
  <si>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</si>
  <si>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</si>
  <si>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</si>
  <si>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</si>
  <si>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</si>
  <si>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</si>
  <si>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</si>
  <si>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</si>
  <si>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</si>
  <si>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</si>
  <si>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</si>
  <si>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</si>
  <si>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</si>
  <si>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</si>
  <si>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</si>
  <si>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</si>
  <si>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</si>
  <si>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</si>
  <si>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</si>
  <si>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</si>
  <si>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</si>
  <si>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</si>
  <si>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</si>
  <si>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</si>
  <si>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</si>
  <si>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</si>
  <si>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</si>
  <si>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</si>
  <si>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</si>
  <si>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</si>
  <si>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</si>
  <si>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</si>
  <si>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</si>
  <si>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</si>
  <si>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</si>
  <si>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</si>
  <si>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</si>
  <si>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</si>
  <si>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</si>
  <si>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</si>
  <si>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</si>
  <si>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</si>
  <si>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</si>
  <si>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</si>
  <si>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</si>
  <si>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</si>
  <si>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</si>
  <si>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</si>
  <si>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</si>
  <si>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</si>
  <si>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</si>
  <si>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</si>
  <si>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</si>
  <si>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</si>
  <si>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</si>
  <si>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</si>
  <si>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</si>
  <si>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</si>
  <si>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</si>
  <si>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</si>
  <si>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</si>
  <si>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</si>
  <si>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</si>
  <si>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</si>
  <si>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</si>
  <si>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</si>
  <si>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</si>
  <si>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</si>
  <si>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</si>
  <si>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</si>
  <si>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</si>
  <si>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</si>
  <si>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</si>
  <si>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</si>
  <si>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</si>
  <si>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</si>
  <si>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</si>
  <si>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</si>
  <si>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</si>
  <si>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</si>
  <si>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</si>
  <si>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</si>
  <si>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</si>
  <si>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</si>
  <si>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</si>
  <si>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</si>
  <si>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</si>
  <si>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</si>
  <si>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</si>
  <si>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</si>
  <si>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</si>
  <si>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</si>
  <si>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</si>
  <si>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</si>
  <si>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</si>
  <si>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</si>
  <si>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</si>
  <si>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</si>
  <si>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</si>
  <si>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</si>
  <si>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</si>
  <si>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</si>
  <si>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</si>
  <si>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</si>
  <si>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</si>
  <si>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</si>
  <si>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</si>
  <si>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</si>
  <si>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</si>
  <si>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</si>
  <si>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</si>
  <si>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</si>
  <si>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</si>
  <si>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</si>
  <si>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</si>
  <si>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</si>
  <si>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</si>
  <si>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</si>
  <si>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</si>
  <si>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</si>
  <si>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</si>
  <si>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</si>
  <si>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</si>
  <si>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</si>
  <si>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</si>
  <si>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</si>
  <si>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</si>
  <si>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</si>
  <si>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</si>
  <si>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</si>
  <si>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</si>
  <si>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</si>
  <si>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</si>
  <si>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</si>
  <si>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</si>
  <si>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</si>
  <si>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</si>
  <si>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</si>
  <si>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</si>
  <si>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</si>
  <si>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</si>
  <si>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</si>
  <si>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</si>
  <si>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</si>
  <si>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</si>
  <si>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</si>
  <si>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</si>
  <si>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</si>
  <si>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</si>
  <si>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</si>
  <si>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</si>
  <si>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</si>
  <si>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</si>
  <si>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</si>
  <si>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</si>
  <si>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</si>
  <si>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</si>
  <si>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</si>
  <si>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</si>
  <si>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</si>
  <si>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</si>
  <si>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</si>
  <si>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</si>
  <si>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</si>
  <si>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</si>
  <si>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</si>
  <si>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</si>
  <si>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</si>
  <si>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</si>
  <si>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</si>
  <si>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</si>
  <si>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</si>
  <si>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</si>
  <si>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</si>
  <si>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</si>
  <si>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</si>
  <si>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</si>
  <si>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</si>
  <si>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</si>
  <si>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</si>
  <si>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</si>
  <si>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</si>
  <si>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</si>
  <si>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</si>
  <si>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</si>
  <si>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</si>
  <si>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</si>
  <si>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</si>
  <si>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</si>
  <si>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</si>
  <si>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</si>
  <si>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</si>
  <si>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</si>
  <si>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</si>
  <si>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</si>
  <si>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</si>
  <si>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</si>
  <si>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</si>
  <si>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</si>
  <si>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</si>
  <si>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</si>
  <si>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</si>
  <si>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</si>
  <si>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</si>
  <si>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</si>
  <si>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</si>
  <si>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</si>
  <si>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</si>
  <si>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</si>
  <si>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</si>
  <si>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</si>
  <si>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</si>
  <si>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</si>
  <si>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</si>
  <si>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</si>
  <si>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</si>
  <si>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</si>
  <si>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</si>
  <si>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</si>
  <si>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</si>
  <si>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</si>
  <si>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</si>
  <si>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</si>
  <si>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</si>
  <si>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</si>
  <si>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</si>
  <si>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</si>
  <si>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</si>
  <si>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</si>
  <si>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</si>
  <si>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</si>
  <si>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</si>
  <si>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</si>
  <si>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</si>
  <si>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</si>
  <si>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</si>
  <si>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</si>
  <si>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</si>
  <si>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</si>
  <si>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</si>
  <si>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</si>
  <si>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</si>
  <si>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</si>
  <si>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</si>
  <si>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</si>
  <si>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</si>
  <si>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</si>
  <si>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</si>
  <si>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</si>
  <si>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</si>
  <si>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</si>
  <si>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</si>
  <si>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</si>
  <si>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</si>
  <si>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</si>
  <si>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</si>
  <si>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</si>
  <si>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</si>
  <si>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</si>
  <si>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</si>
  <si>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</si>
  <si>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</si>
  <si>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</si>
  <si>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</si>
  <si>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</si>
  <si>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</si>
  <si>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</si>
  <si>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</si>
  <si>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</si>
  <si>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</si>
  <si>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</si>
  <si>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</si>
  <si>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</si>
  <si>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</si>
  <si>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</si>
  <si>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</si>
  <si>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</si>
  <si>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</si>
  <si>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</si>
  <si>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</si>
  <si>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</si>
  <si>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</si>
  <si>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</si>
  <si>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</si>
  <si>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</si>
  <si>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</si>
  <si>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</si>
  <si>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</si>
  <si>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</si>
  <si>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</si>
  <si>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</si>
  <si>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</si>
  <si>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</si>
  <si>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</si>
  <si>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</si>
  <si>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</si>
  <si>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</si>
  <si>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</si>
  <si>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</si>
  <si>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</si>
  <si>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</si>
  <si>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</si>
  <si>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</si>
  <si>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</si>
  <si>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</si>
  <si>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</si>
  <si>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</si>
  <si>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</si>
  <si>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</si>
  <si>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</si>
  <si>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</si>
  <si>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</si>
  <si>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</si>
  <si>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</si>
  <si>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</si>
  <si>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</si>
  <si>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</si>
  <si>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</si>
  <si>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</si>
  <si>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</si>
  <si>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</si>
  <si>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</si>
  <si>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</si>
  <si>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</si>
  <si>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</si>
  <si>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</si>
  <si>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</si>
  <si>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</si>
  <si>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</si>
  <si>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</si>
  <si>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</si>
  <si>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</si>
  <si>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</si>
  <si>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</si>
  <si>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</si>
  <si>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</si>
  <si>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</si>
  <si>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</si>
  <si>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</si>
  <si>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</si>
  <si>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</si>
  <si>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</si>
  <si>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</si>
  <si>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</si>
  <si>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</si>
  <si>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</si>
  <si>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</si>
  <si>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</si>
  <si>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</si>
  <si>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</si>
  <si>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</si>
  <si>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</si>
  <si>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</si>
  <si>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</si>
  <si>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</si>
  <si>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</si>
  <si>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</si>
  <si>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</si>
  <si>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</si>
  <si>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</si>
  <si>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</si>
  <si>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</si>
  <si>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</si>
  <si>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</si>
  <si>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</si>
  <si>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</si>
  <si>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</si>
  <si>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</si>
  <si>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</si>
  <si>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</si>
  <si>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</si>
  <si>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</si>
  <si>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</si>
  <si>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</si>
  <si>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</si>
  <si>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</si>
  <si>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</si>
  <si>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</si>
  <si>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</si>
  <si>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</si>
  <si>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</si>
  <si>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</si>
  <si>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</si>
  <si>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</si>
  <si>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</si>
  <si>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</si>
  <si>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</si>
  <si>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</si>
  <si>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</si>
  <si>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</si>
  <si>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</si>
  <si>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</si>
  <si>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</si>
  <si>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</si>
  <si>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</si>
  <si>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</si>
  <si>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</si>
  <si>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</si>
  <si>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</si>
  <si>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</si>
  <si>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</si>
  <si>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</si>
  <si>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</si>
  <si>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</si>
  <si>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</si>
  <si>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</si>
  <si>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</si>
  <si>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</si>
  <si>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</si>
  <si>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</si>
  <si>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</si>
  <si>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</si>
  <si>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</si>
  <si>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</si>
  <si>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</si>
  <si>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</si>
  <si>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</si>
  <si>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</si>
  <si>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</si>
  <si>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</si>
  <si>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</si>
  <si>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</si>
  <si>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</si>
  <si>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</si>
  <si>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</si>
  <si>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</si>
  <si>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</si>
  <si>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</si>
  <si>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</si>
  <si>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</si>
  <si>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</si>
  <si>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</si>
  <si>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</si>
  <si>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</si>
  <si>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</si>
  <si>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</si>
  <si>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</si>
  <si>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</si>
  <si>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</si>
  <si>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</si>
  <si>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</si>
  <si>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</si>
  <si>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</si>
  <si>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</si>
  <si>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</si>
  <si>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</si>
  <si>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</si>
  <si>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</si>
  <si>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</si>
  <si>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</si>
  <si>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</si>
  <si>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</si>
  <si>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</si>
  <si>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</si>
  <si>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</si>
  <si>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</si>
  <si>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</si>
  <si>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</si>
  <si>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</si>
  <si>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</si>
  <si>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</si>
  <si>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</si>
  <si>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</si>
  <si>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</si>
  <si>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</si>
  <si>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</si>
  <si>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</si>
  <si>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</si>
  <si>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</si>
  <si>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</si>
  <si>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</si>
  <si>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</si>
  <si>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</si>
  <si>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</si>
  <si>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</si>
  <si>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</si>
  <si>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</si>
  <si>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</si>
  <si>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</si>
  <si>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</si>
  <si>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</si>
  <si>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</si>
  <si>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</si>
  <si>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</si>
  <si>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</si>
  <si>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</si>
  <si>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</si>
  <si>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</si>
  <si>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</si>
  <si>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</si>
  <si>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</si>
  <si>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</si>
  <si>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</si>
  <si>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</si>
  <si>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</si>
  <si>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</si>
  <si>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</si>
  <si>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</si>
  <si>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</si>
  <si>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</si>
  <si>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</si>
  <si>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</si>
  <si>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</si>
  <si>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</si>
  <si>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</si>
  <si>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</si>
  <si>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</si>
  <si>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</si>
  <si>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</si>
  <si>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</si>
  <si>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</si>
  <si>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</si>
  <si>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</si>
  <si>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</si>
  <si>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</si>
  <si>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</si>
  <si>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</si>
  <si>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</si>
  <si>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</si>
  <si>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</si>
  <si>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</si>
  <si>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</si>
  <si>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</si>
  <si>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</si>
  <si>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</si>
  <si>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</si>
  <si>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</si>
  <si>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</si>
  <si>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</si>
  <si>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</si>
  <si>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</si>
  <si>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</si>
  <si>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</si>
  <si>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</si>
  <si>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</si>
  <si>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</si>
  <si>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</si>
  <si>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</si>
  <si>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</si>
  <si>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</si>
  <si>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</si>
  <si>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</si>
  <si>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</si>
  <si>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</si>
  <si>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</si>
  <si>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</si>
  <si>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</si>
  <si>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</si>
  <si>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</si>
  <si>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</si>
  <si>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</si>
  <si>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</si>
  <si>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</si>
  <si>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</si>
  <si>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</si>
  <si>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</si>
  <si>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</si>
  <si>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</si>
  <si>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</si>
  <si>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</si>
  <si>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</si>
  <si>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</si>
  <si>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</si>
  <si>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</si>
  <si>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</si>
  <si>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</si>
  <si>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</si>
  <si>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</si>
  <si>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</si>
  <si>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</si>
  <si>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</si>
  <si>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</si>
  <si>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</si>
  <si>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</si>
  <si>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</si>
  <si>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</si>
  <si>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</si>
  <si>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</si>
  <si>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</si>
  <si>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</si>
  <si>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</si>
  <si>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</si>
  <si>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</si>
  <si>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</si>
  <si>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</si>
  <si>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</si>
  <si>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</si>
  <si>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</si>
  <si>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</si>
  <si>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</si>
  <si>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</si>
  <si>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</si>
  <si>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</si>
  <si>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</si>
  <si>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</si>
  <si>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</si>
  <si>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</si>
  <si>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</si>
  <si>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</si>
  <si>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</si>
  <si>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</si>
  <si>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</si>
  <si>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</si>
  <si>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</si>
  <si>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</si>
  <si>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</si>
  <si>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</si>
  <si>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</si>
  <si>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</si>
  <si>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</si>
  <si>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</si>
  <si>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</si>
  <si>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</si>
  <si>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</si>
  <si>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</si>
  <si>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</si>
  <si>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</si>
  <si>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</si>
  <si>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</si>
  <si>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</si>
  <si>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</si>
  <si>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</si>
  <si>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</si>
  <si>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</si>
  <si>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</si>
  <si>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</si>
  <si>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</si>
  <si>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</si>
  <si>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</si>
  <si>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</si>
  <si>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</si>
  <si>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</si>
  <si>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</si>
  <si>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</si>
  <si>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</si>
  <si>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</si>
  <si>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</si>
  <si>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</si>
  <si>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</si>
  <si>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</si>
  <si>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</si>
  <si>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</si>
  <si>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</si>
  <si>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</si>
  <si>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</si>
  <si>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</si>
  <si>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</si>
  <si>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</si>
  <si>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</si>
  <si>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</si>
  <si>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</si>
  <si>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</si>
  <si>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</si>
  <si>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</si>
  <si>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</si>
  <si>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</si>
  <si>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</si>
  <si>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</si>
  <si>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</si>
  <si>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</si>
  <si>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</si>
  <si>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</si>
  <si>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</si>
  <si>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</si>
  <si>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</si>
  <si>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</si>
  <si>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</si>
  <si>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</si>
  <si>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</si>
  <si>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</si>
  <si>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</si>
  <si>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</si>
  <si>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</si>
  <si>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</si>
  <si>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</si>
  <si>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</si>
  <si>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</si>
  <si>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</si>
  <si>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</si>
  <si>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</si>
  <si>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</si>
  <si>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</si>
  <si>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</si>
  <si>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</si>
  <si>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</si>
  <si>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</si>
  <si>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</si>
  <si>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</si>
  <si>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</si>
  <si>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</si>
  <si>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</si>
  <si>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</si>
  <si>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</si>
  <si>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</si>
  <si>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</si>
  <si>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</si>
  <si>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</si>
  <si>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</si>
  <si>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</si>
  <si>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</si>
  <si>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</si>
  <si>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</si>
  <si>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</si>
  <si>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</si>
  <si>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</si>
  <si>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</si>
  <si>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</si>
  <si>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</si>
  <si>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</si>
  <si>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</si>
  <si>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</si>
  <si>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</si>
  <si>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</si>
  <si>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</si>
  <si>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</si>
  <si>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</si>
  <si>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</si>
  <si>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</si>
  <si>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</si>
  <si>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</si>
  <si>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</si>
  <si>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</si>
  <si>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</si>
  <si>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</si>
  <si>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</si>
  <si>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</si>
  <si>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</si>
  <si>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</si>
  <si>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</si>
  <si>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</si>
  <si>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</si>
  <si>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</si>
  <si>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</si>
  <si>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</si>
  <si>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</si>
  <si>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</si>
  <si>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</si>
  <si>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</si>
  <si>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</si>
  <si>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</si>
  <si>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</si>
  <si>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</si>
  <si>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</si>
  <si>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</si>
  <si>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</si>
  <si>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</si>
  <si>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</si>
  <si>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</si>
  <si>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</si>
  <si>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</si>
  <si>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</si>
  <si>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</si>
  <si>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</si>
  <si>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</si>
  <si>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</si>
  <si>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</si>
  <si>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</si>
  <si>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</si>
  <si>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</si>
  <si>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</si>
  <si>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</si>
  <si>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</si>
  <si>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</si>
  <si>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</si>
  <si>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</si>
  <si>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</si>
  <si>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</si>
  <si>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</si>
  <si>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</si>
  <si>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</si>
  <si>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</si>
  <si>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</si>
  <si>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</si>
  <si>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</si>
  <si>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</si>
  <si>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</si>
  <si>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</si>
  <si>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</si>
  <si>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</si>
  <si>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</si>
  <si>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</si>
  <si>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</si>
  <si>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</si>
  <si>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</si>
  <si>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</si>
  <si>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</si>
  <si>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</si>
  <si>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</si>
  <si>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</si>
  <si>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</si>
  <si>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</si>
  <si>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</si>
  <si>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</si>
  <si>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</si>
  <si>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</si>
  <si>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</si>
  <si>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</si>
  <si>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</si>
  <si>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</si>
  <si>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</si>
  <si>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</si>
  <si>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</si>
  <si>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</si>
  <si>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</si>
  <si>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</si>
  <si>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</si>
  <si>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</si>
  <si>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</si>
  <si>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</si>
  <si>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</si>
  <si>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</si>
  <si>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</si>
  <si>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</si>
  <si>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</si>
  <si>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</si>
  <si>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</si>
  <si>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</si>
  <si>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</si>
  <si>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</si>
  <si>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</si>
  <si>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</si>
  <si>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</si>
  <si>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</si>
  <si>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</si>
  <si>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</si>
  <si>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</si>
  <si>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</si>
  <si>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</si>
  <si>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</si>
  <si>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</si>
  <si>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</si>
  <si>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</si>
  <si>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</si>
  <si>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</si>
  <si>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</si>
  <si>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</si>
  <si>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</si>
  <si>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</si>
  <si>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</si>
  <si>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</si>
  <si>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</si>
  <si>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</si>
  <si>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</si>
  <si>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</si>
  <si>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</si>
  <si>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</si>
  <si>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</si>
  <si>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</si>
  <si>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</si>
  <si>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</si>
  <si>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</si>
  <si>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</si>
  <si>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</si>
  <si>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</si>
  <si>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</si>
  <si>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</si>
  <si>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</si>
  <si>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</si>
  <si>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</si>
  <si>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</si>
  <si>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</si>
  <si>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</si>
  <si>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</si>
  <si>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</si>
  <si>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</si>
  <si>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</si>
  <si>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</si>
  <si>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</si>
  <si>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</si>
  <si>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</si>
  <si>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</si>
  <si>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</si>
  <si>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</si>
  <si>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</si>
  <si>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</si>
  <si>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</si>
  <si>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</si>
  <si>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</si>
  <si>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</si>
  <si>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</si>
  <si>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</si>
  <si>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</si>
  <si>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</si>
  <si>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</si>
  <si>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</si>
  <si>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</si>
  <si>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</si>
  <si>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</si>
  <si>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</si>
  <si>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</si>
  <si>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</si>
  <si>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</si>
  <si>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</si>
  <si>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</si>
  <si>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</si>
  <si>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</si>
  <si>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</si>
  <si>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</si>
  <si>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</si>
  <si>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</si>
  <si>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</si>
  <si>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</si>
  <si>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</si>
  <si>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</si>
  <si>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</si>
  <si>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</si>
  <si>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</si>
  <si>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</si>
  <si>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</si>
  <si>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</si>
  <si>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</si>
  <si>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</si>
  <si>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</si>
  <si>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</si>
  <si>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</si>
  <si>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</si>
  <si>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</si>
  <si>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</si>
  <si>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</si>
  <si>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</si>
  <si>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</si>
  <si>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</si>
  <si>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</si>
  <si>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</si>
  <si>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</si>
  <si>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</si>
  <si>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</si>
  <si>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</si>
  <si>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</si>
  <si>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</si>
  <si>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</si>
  <si>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</si>
  <si>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</si>
  <si>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</si>
  <si>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</si>
  <si>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</si>
  <si>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</si>
  <si>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</si>
  <si>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</si>
  <si>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</si>
  <si>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</si>
  <si>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</si>
  <si>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</si>
  <si>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</si>
  <si>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</si>
  <si>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</si>
  <si>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</si>
  <si>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</si>
  <si>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</si>
  <si>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</si>
  <si>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</si>
  <si>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</si>
  <si>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</si>
  <si>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</si>
  <si>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</si>
  <si>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</si>
  <si>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</si>
  <si>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</si>
  <si>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</si>
  <si>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</si>
  <si>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</si>
  <si>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</si>
  <si>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</si>
  <si>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</si>
  <si>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</si>
  <si>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</si>
  <si>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</si>
  <si>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</si>
  <si>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</si>
  <si>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</si>
  <si>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</si>
  <si>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</si>
  <si>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</si>
  <si>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</si>
  <si>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</si>
  <si>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</si>
  <si>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</si>
  <si>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</si>
  <si>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</si>
  <si>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</si>
  <si>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</si>
  <si>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</si>
  <si>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</si>
  <si>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</si>
  <si>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</si>
  <si>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</si>
  <si>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</si>
  <si>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</si>
  <si>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</si>
  <si>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</si>
  <si>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</si>
  <si>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</si>
  <si>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</si>
  <si>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</si>
  <si>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</si>
  <si>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</si>
  <si>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</si>
  <si>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</si>
  <si>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</si>
  <si>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</si>
  <si>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</si>
  <si>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</si>
  <si>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</si>
  <si>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</si>
  <si>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</si>
  <si>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</si>
  <si>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</si>
  <si>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</si>
  <si>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</si>
  <si>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</si>
  <si>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</si>
  <si>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</si>
  <si>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</si>
  <si>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</si>
  <si>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</si>
  <si>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</si>
  <si>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</si>
  <si>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</si>
  <si>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</si>
  <si>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</si>
  <si>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</si>
  <si>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</si>
  <si>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</si>
  <si>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</si>
  <si>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</si>
  <si>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</si>
  <si>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</si>
  <si>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</si>
  <si>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</si>
  <si>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</si>
  <si>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</si>
  <si>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</si>
  <si>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</si>
  <si>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</si>
  <si>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</si>
  <si>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</si>
  <si>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</si>
  <si>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</si>
  <si>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</si>
  <si>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</si>
  <si>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</si>
  <si>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</si>
  <si>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</si>
  <si>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</si>
  <si>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</si>
  <si>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</si>
  <si>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</si>
  <si>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</si>
  <si>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</si>
  <si>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</si>
  <si>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</si>
  <si>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</si>
  <si>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</si>
  <si>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</si>
  <si>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</si>
  <si>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</si>
  <si>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</si>
  <si>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</si>
  <si>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</si>
  <si>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</si>
  <si>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</si>
  <si>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</si>
  <si>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</si>
  <si>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</si>
  <si>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</si>
  <si>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</si>
  <si>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</si>
  <si>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</si>
  <si>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</si>
  <si>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</si>
  <si>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</si>
  <si>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</si>
  <si>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</si>
  <si>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</si>
  <si>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</si>
  <si>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</si>
  <si>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</si>
  <si>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</si>
  <si>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</si>
  <si>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</si>
  <si>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</si>
  <si>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</si>
  <si>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</si>
  <si>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</si>
  <si>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</si>
  <si>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</si>
  <si>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</si>
  <si>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</si>
  <si>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</si>
  <si>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</si>
  <si>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</si>
  <si>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</si>
  <si>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</si>
  <si>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</si>
  <si>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</si>
  <si>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</si>
  <si>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</si>
  <si>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</si>
  <si>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</si>
  <si>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</si>
  <si>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</si>
  <si>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</si>
  <si>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</si>
  <si>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</si>
  <si>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</si>
  <si>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</si>
  <si>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</si>
  <si>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</si>
  <si>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</si>
  <si>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</si>
  <si>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</si>
  <si>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</si>
  <si>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</si>
  <si>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</si>
  <si>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</si>
  <si>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</si>
  <si>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</si>
  <si>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</si>
  <si>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</si>
  <si>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</si>
  <si>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</si>
  <si>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</si>
  <si>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</si>
  <si>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</si>
  <si>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</si>
  <si>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</si>
  <si>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</si>
  <si>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</si>
  <si>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</si>
  <si>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</si>
  <si>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</si>
  <si>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</si>
  <si>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</si>
  <si>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</si>
  <si>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</si>
  <si>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</si>
  <si>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</si>
  <si>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</si>
  <si>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</si>
  <si>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</si>
  <si>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</si>
  <si>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</si>
  <si>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</si>
  <si>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</si>
  <si>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</si>
  <si>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</si>
  <si>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</si>
  <si>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</si>
  <si>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</si>
  <si>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</si>
  <si>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</si>
  <si>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</si>
  <si>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</si>
  <si>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</si>
  <si>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</si>
  <si>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</si>
  <si>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</si>
  <si>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</si>
  <si>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</si>
  <si>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</si>
  <si>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</si>
  <si>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</si>
  <si>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</si>
  <si>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</si>
  <si>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</si>
  <si>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</si>
  <si>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</si>
  <si>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</si>
  <si>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</si>
  <si>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</si>
  <si>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</si>
  <si>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</si>
  <si>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</si>
  <si>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</si>
  <si>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</si>
  <si>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</si>
  <si>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</si>
  <si>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</si>
  <si>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</si>
  <si>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</si>
  <si>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</si>
  <si>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</si>
  <si>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</si>
  <si>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</si>
  <si>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</si>
  <si>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</si>
  <si>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</si>
  <si>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</si>
  <si>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</si>
  <si>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</si>
  <si>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</si>
  <si>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</si>
  <si>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</si>
  <si>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</si>
  <si>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</si>
  <si>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</si>
  <si>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</si>
  <si>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</si>
  <si>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</si>
  <si>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</si>
  <si>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</si>
  <si>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</si>
  <si>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</si>
  <si>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</si>
  <si>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</si>
  <si>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</si>
  <si>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</si>
  <si>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</si>
  <si>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</si>
  <si>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</si>
  <si>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</si>
  <si>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</si>
  <si>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</si>
  <si>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</si>
  <si>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</si>
  <si>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</si>
  <si>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</si>
  <si>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</si>
  <si>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</si>
  <si>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</si>
  <si>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</si>
  <si>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</si>
  <si>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</si>
  <si>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</si>
  <si>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</si>
  <si>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</si>
  <si>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</si>
  <si>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</si>
  <si>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</si>
  <si>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</si>
  <si>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</si>
  <si>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</si>
  <si>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</si>
  <si>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</si>
  <si>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</si>
  <si>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</si>
  <si>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</si>
  <si>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</si>
  <si>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</si>
  <si>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</si>
  <si>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</si>
  <si>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</si>
  <si>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</si>
  <si>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</si>
  <si>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</si>
  <si>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</si>
  <si>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</si>
  <si>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</si>
  <si>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</si>
  <si>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</si>
  <si>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</si>
  <si>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</si>
  <si>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</si>
  <si>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</si>
  <si>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</si>
  <si>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</si>
  <si>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</si>
  <si>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</si>
  <si>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</si>
  <si>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</si>
  <si>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</si>
  <si>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</si>
  <si>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</si>
  <si>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</si>
  <si>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</si>
  <si>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</si>
  <si>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</si>
  <si>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</si>
  <si>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</si>
  <si>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</si>
  <si>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</si>
  <si>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</si>
  <si>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</si>
  <si>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</si>
  <si>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</si>
  <si>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</si>
  <si>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</si>
  <si>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</si>
  <si>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</si>
  <si>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</si>
  <si>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</si>
  <si>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</si>
  <si>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</si>
  <si>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</si>
  <si>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</si>
  <si>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</si>
  <si>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</si>
  <si>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</si>
  <si>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</si>
  <si>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</si>
  <si>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</si>
  <si>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</si>
  <si>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</si>
  <si>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</si>
  <si>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</si>
  <si>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</si>
  <si>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</si>
  <si>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</si>
  <si>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</si>
  <si>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</si>
  <si>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</si>
  <si>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</si>
  <si>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</si>
  <si>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</si>
  <si>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</si>
  <si>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</si>
  <si>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</si>
  <si>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</si>
  <si>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</si>
  <si>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</si>
  <si>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</si>
  <si>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</si>
  <si>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</si>
  <si>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</si>
  <si>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</si>
  <si>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</si>
  <si>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</si>
  <si>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</si>
  <si>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</si>
  <si>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</si>
  <si>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</si>
  <si>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</si>
  <si>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</si>
  <si>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</si>
  <si>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</si>
  <si>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</si>
  <si>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</si>
  <si>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</si>
  <si>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</si>
  <si>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</si>
  <si>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</si>
  <si>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</si>
  <si>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</si>
  <si>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</si>
  <si>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</si>
  <si>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</si>
  <si>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</si>
  <si>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</si>
  <si>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</si>
  <si>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</si>
  <si>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</si>
  <si>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</si>
  <si>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</si>
  <si>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</si>
  <si>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</si>
  <si>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</si>
  <si>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</si>
  <si>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</si>
  <si>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</si>
  <si>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</si>
  <si>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</si>
  <si>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</si>
  <si>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</si>
  <si>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</si>
  <si>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</si>
  <si>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</si>
  <si>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</si>
  <si>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</si>
  <si>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</si>
  <si>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</si>
  <si>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</si>
  <si>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</si>
  <si>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</si>
  <si>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</si>
  <si>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</si>
  <si>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</si>
  <si>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</si>
  <si>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</si>
  <si>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</si>
  <si>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</si>
  <si>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</si>
  <si>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</si>
  <si>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</si>
  <si>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</si>
  <si>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</si>
  <si>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</si>
  <si>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</si>
  <si>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</si>
  <si>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</si>
  <si>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</si>
  <si>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</si>
  <si>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</si>
  <si>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</si>
  <si>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</si>
  <si>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</si>
  <si>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</si>
  <si>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</si>
  <si>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</si>
  <si>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</si>
  <si>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</si>
  <si>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</si>
  <si>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</si>
  <si>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</si>
  <si>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</si>
  <si>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</si>
  <si>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</si>
  <si>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</si>
  <si>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</si>
  <si>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</si>
  <si>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</si>
  <si>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</si>
  <si>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</si>
  <si>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</si>
  <si>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</si>
  <si>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</si>
  <si>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</si>
  <si>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</si>
  <si>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</si>
  <si>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</si>
  <si>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</si>
  <si>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</si>
  <si>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</si>
  <si>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</si>
  <si>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</si>
  <si>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</si>
  <si>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</si>
  <si>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</si>
  <si>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</si>
  <si>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</si>
  <si>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</si>
  <si>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</si>
  <si>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</si>
  <si>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</si>
  <si>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</si>
  <si>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</si>
  <si>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</si>
  <si>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</si>
  <si>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</si>
  <si>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</si>
  <si>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</si>
  <si>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</si>
  <si>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</si>
  <si>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</si>
  <si>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</si>
  <si>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</si>
  <si>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</si>
  <si>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</si>
  <si>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</si>
  <si>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</si>
  <si>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</si>
  <si>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</si>
  <si>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</si>
  <si>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</si>
  <si>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</si>
  <si>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</si>
  <si>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</si>
  <si>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</si>
  <si>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</si>
  <si>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</si>
  <si>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</si>
  <si>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</si>
  <si>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</si>
  <si>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</si>
  <si>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</si>
  <si>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</si>
  <si>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</si>
  <si>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</si>
  <si>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</si>
  <si>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</si>
  <si>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</si>
  <si>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</si>
  <si>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</si>
  <si>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</si>
  <si>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</si>
  <si>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</si>
  <si>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</si>
  <si>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</si>
  <si>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</si>
  <si>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</si>
  <si>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</si>
  <si>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</si>
  <si>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</si>
  <si>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</si>
  <si>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</si>
  <si>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</si>
  <si>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</si>
  <si>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</si>
  <si>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</si>
  <si>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</si>
  <si>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</si>
  <si>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</si>
  <si>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</si>
  <si>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</si>
  <si>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</si>
  <si>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</si>
  <si>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</si>
  <si>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</si>
  <si>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</si>
  <si>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</si>
  <si>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</si>
  <si>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</si>
  <si>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</si>
  <si>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</si>
  <si>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</si>
  <si>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</si>
  <si>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</si>
  <si>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</si>
  <si>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</si>
  <si>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</si>
  <si>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</si>
  <si>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</si>
  <si>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</si>
  <si>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</si>
  <si>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</si>
  <si>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</si>
  <si>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</si>
  <si>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</si>
  <si>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</si>
  <si>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</si>
  <si>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</si>
  <si>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</si>
  <si>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</si>
  <si>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</si>
  <si>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</si>
  <si>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</si>
  <si>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</si>
  <si>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</si>
  <si>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</si>
  <si>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</si>
  <si>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</si>
  <si>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</si>
  <si>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</si>
  <si>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</si>
  <si>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</si>
  <si>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</si>
  <si>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</si>
  <si>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</si>
  <si>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</si>
  <si>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</si>
  <si>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</si>
  <si>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</si>
  <si>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</si>
  <si>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</si>
  <si>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</si>
  <si>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</si>
  <si>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</si>
  <si>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</si>
  <si>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</si>
  <si>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</si>
  <si>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</si>
  <si>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</si>
  <si>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</si>
  <si>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</si>
  <si>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</si>
  <si>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</si>
  <si>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</si>
  <si>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</si>
  <si>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</si>
  <si>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</si>
  <si>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</si>
  <si>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</si>
  <si>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</si>
  <si>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</si>
  <si>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</si>
  <si>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</si>
  <si>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</si>
  <si>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</si>
  <si>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</si>
  <si>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</si>
  <si>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</si>
  <si>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</si>
  <si>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</si>
  <si>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</si>
  <si>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</si>
  <si>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</si>
  <si>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</si>
  <si>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</si>
  <si>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</si>
  <si>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</si>
  <si>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</si>
  <si>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</si>
  <si>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</si>
  <si>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</si>
  <si>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</si>
  <si>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</si>
  <si>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</si>
  <si>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</si>
  <si>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</si>
  <si>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</si>
  <si>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</si>
  <si>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</si>
  <si>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</si>
  <si>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</si>
  <si>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</si>
  <si>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</si>
  <si>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</si>
  <si>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</si>
  <si>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</si>
  <si>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</si>
  <si>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</si>
  <si>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</si>
  <si>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</si>
  <si>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</si>
  <si>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</si>
  <si>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</si>
  <si>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</si>
  <si>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</si>
  <si>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</si>
  <si>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</si>
  <si>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</si>
  <si>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</si>
  <si>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</si>
  <si>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</si>
  <si>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</si>
  <si>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</si>
  <si>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</si>
  <si>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</si>
  <si>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</si>
  <si>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</si>
  <si>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</si>
  <si>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</si>
  <si>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</si>
  <si>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</si>
  <si>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</si>
  <si>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</si>
  <si>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</si>
  <si>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</si>
  <si>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</si>
  <si>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</si>
  <si>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</si>
  <si>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</si>
  <si>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</si>
  <si>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</si>
  <si>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</si>
  <si>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</si>
  <si>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</si>
  <si>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</si>
  <si>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</si>
  <si>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</si>
  <si>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</si>
  <si>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</si>
  <si>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</si>
  <si>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</si>
  <si>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</si>
  <si>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</si>
  <si>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</si>
  <si>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</si>
  <si>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</si>
  <si>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</si>
  <si>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</si>
  <si>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</si>
  <si>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</si>
  <si>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</si>
  <si>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</si>
  <si>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</si>
  <si>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</si>
  <si>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</si>
  <si>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</si>
  <si>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</si>
  <si>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</si>
  <si>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</si>
  <si>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</si>
  <si>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</si>
  <si>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</si>
  <si>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</si>
  <si>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</si>
  <si>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</si>
  <si>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</si>
  <si>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</si>
  <si>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</si>
  <si>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</si>
  <si>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</si>
  <si>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</si>
  <si>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</si>
  <si>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</si>
  <si>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</si>
  <si>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</si>
  <si>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</si>
  <si>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</si>
  <si>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</si>
  <si>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</si>
  <si>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</si>
  <si>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</si>
  <si>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</si>
  <si>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</si>
  <si>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</si>
  <si>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</si>
  <si>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</si>
  <si>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</si>
  <si>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</si>
  <si>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</si>
  <si>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</si>
  <si>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</si>
  <si>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</si>
  <si>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</si>
  <si>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</si>
  <si>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</si>
  <si>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</si>
  <si>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</si>
  <si>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</si>
  <si>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</si>
  <si>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</si>
  <si>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</si>
  <si>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</si>
  <si>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</si>
  <si>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</si>
  <si>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</si>
  <si>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</si>
  <si>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</si>
  <si>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</si>
  <si>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</si>
  <si>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</si>
  <si>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</si>
  <si>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</si>
  <si>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</si>
  <si>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</si>
  <si>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</si>
  <si>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</si>
  <si>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</si>
  <si>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</si>
  <si>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</si>
  <si>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</si>
  <si>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</si>
  <si>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</si>
  <si>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</si>
  <si>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</si>
  <si>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</si>
  <si>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</si>
  <si>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</si>
  <si>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</si>
  <si>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</si>
  <si>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</si>
  <si>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</si>
  <si>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</si>
  <si>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</si>
  <si>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</si>
  <si>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</si>
  <si>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</si>
  <si>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</si>
  <si>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</si>
  <si>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</si>
  <si>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</si>
  <si>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</si>
  <si>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</si>
  <si>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</si>
  <si>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</si>
  <si>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</si>
  <si>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</si>
  <si>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</si>
  <si>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</si>
  <si>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</si>
  <si>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</si>
  <si>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</si>
  <si>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</si>
  <si>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</si>
  <si>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</si>
  <si>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</si>
  <si>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</si>
  <si>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</si>
  <si>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</si>
  <si>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</si>
  <si>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</si>
  <si>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</si>
  <si>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</si>
  <si>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</si>
  <si>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</si>
  <si>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</si>
  <si>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</si>
  <si>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</si>
  <si>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</si>
  <si>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</si>
  <si>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</si>
  <si>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</si>
  <si>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</si>
  <si>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</si>
  <si>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</si>
  <si>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</si>
  <si>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</si>
  <si>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</si>
  <si>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</si>
  <si>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</si>
  <si>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</si>
  <si>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</si>
  <si>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</si>
  <si>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</si>
  <si>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</si>
  <si>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</si>
  <si>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</si>
  <si>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</si>
  <si>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</si>
  <si>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</si>
  <si>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</si>
  <si>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</si>
  <si>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</si>
  <si>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</si>
  <si>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</si>
  <si>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</si>
  <si>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</si>
  <si>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</si>
  <si>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</si>
  <si>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</si>
  <si>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</si>
  <si>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</si>
  <si>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</si>
  <si>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</si>
  <si>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</si>
  <si>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</si>
  <si>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</si>
  <si>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</si>
  <si>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</si>
  <si>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</si>
  <si>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</si>
  <si>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</si>
  <si>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</si>
  <si>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</si>
  <si>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</si>
  <si>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</si>
  <si>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</si>
  <si>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</si>
  <si>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</si>
  <si>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</si>
  <si>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</si>
  <si>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</si>
  <si>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</si>
  <si>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</si>
  <si>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</si>
  <si>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</si>
  <si>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</si>
  <si>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</si>
  <si>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</si>
  <si>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</si>
  <si>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</si>
  <si>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</si>
  <si>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</si>
  <si>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</si>
  <si>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</si>
  <si>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</si>
  <si>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</si>
  <si>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</si>
  <si>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</si>
  <si>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</si>
  <si>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</si>
  <si>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</si>
  <si>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</si>
  <si>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</si>
  <si>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</si>
  <si>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</si>
  <si>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</si>
  <si>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</si>
  <si>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</si>
  <si>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</si>
  <si>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</si>
  <si>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</si>
  <si>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</si>
  <si>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</si>
  <si>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</si>
  <si>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</si>
  <si>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</si>
  <si>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</si>
  <si>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</si>
  <si>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</si>
  <si>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</si>
  <si>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</si>
  <si>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</si>
  <si>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</si>
  <si>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</si>
  <si>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</si>
  <si>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</si>
  <si>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</si>
  <si>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</si>
  <si>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</si>
  <si>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</si>
  <si>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</si>
  <si>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</si>
  <si>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</si>
  <si>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</si>
  <si>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</si>
  <si>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</si>
  <si>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</si>
  <si>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</si>
  <si>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</si>
  <si>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</si>
  <si>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</si>
  <si>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</si>
  <si>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</si>
  <si>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</si>
  <si>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</si>
  <si>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</si>
  <si>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</si>
  <si>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</si>
  <si>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</si>
  <si>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</si>
  <si>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</si>
  <si>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</si>
  <si>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</si>
  <si>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</si>
  <si>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</si>
  <si>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</si>
  <si>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</si>
  <si>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</si>
  <si>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</si>
  <si>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</si>
  <si>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</si>
  <si>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</si>
  <si>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</si>
  <si>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</si>
  <si>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</si>
  <si>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</si>
  <si>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</si>
  <si>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</si>
  <si>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</si>
  <si>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</si>
  <si>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</si>
  <si>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</si>
  <si>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</si>
  <si>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</si>
  <si>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</si>
  <si>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</si>
  <si>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</si>
  <si>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</si>
  <si>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</si>
  <si>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</si>
  <si>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</si>
  <si>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</si>
  <si>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</si>
  <si>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</si>
  <si>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</si>
  <si>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</si>
  <si>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</si>
  <si>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</si>
  <si>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</si>
  <si>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</si>
  <si>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</si>
  <si>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</si>
  <si>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</si>
  <si>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</si>
  <si>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</si>
  <si>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</si>
  <si>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</si>
  <si>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</si>
  <si>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</si>
  <si>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</si>
  <si>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</si>
  <si>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</si>
  <si>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</si>
  <si>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</si>
  <si>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</si>
  <si>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</si>
  <si>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</si>
  <si>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</si>
  <si>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</si>
  <si>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</si>
  <si>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</si>
  <si>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</si>
  <si>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</si>
  <si>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</si>
  <si>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</si>
  <si>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</si>
  <si>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</si>
  <si>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</si>
  <si>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</si>
  <si>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</si>
  <si>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</si>
  <si>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</si>
  <si>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</si>
  <si>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</si>
  <si>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</si>
  <si>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</si>
  <si>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</si>
  <si>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</si>
  <si>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</si>
  <si>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</si>
  <si>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</si>
  <si>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</si>
  <si>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</si>
  <si>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</si>
  <si>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</si>
  <si>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</si>
  <si>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</si>
  <si>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</si>
  <si>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</si>
  <si>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</si>
  <si>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</si>
  <si>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</si>
  <si>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</si>
  <si>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</si>
  <si>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</si>
  <si>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</si>
  <si>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</si>
  <si>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</si>
  <si>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</si>
  <si>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</si>
  <si>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</si>
  <si>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</si>
  <si>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</si>
  <si>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</si>
  <si>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</si>
  <si>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</si>
  <si>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</si>
  <si>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</si>
  <si>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</si>
  <si>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</si>
  <si>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</si>
  <si>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</si>
  <si>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</si>
  <si>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</si>
  <si>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</si>
  <si>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</si>
  <si>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</si>
  <si>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</si>
  <si>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</si>
  <si>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</si>
  <si>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</si>
  <si>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</si>
  <si>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</si>
  <si>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</si>
  <si>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</si>
  <si>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</si>
  <si>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</si>
  <si>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</si>
  <si>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</si>
  <si>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</si>
  <si>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</si>
  <si>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</si>
  <si>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</si>
  <si>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</si>
  <si>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</si>
  <si>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</si>
  <si>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</si>
  <si>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</si>
  <si>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</si>
  <si>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</si>
  <si>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</si>
  <si>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</si>
  <si>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</si>
  <si>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</si>
  <si>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</si>
  <si>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</si>
  <si>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</si>
  <si>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</si>
  <si>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</si>
  <si>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</si>
  <si>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</si>
  <si>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</si>
  <si>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</si>
  <si>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</si>
  <si>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</si>
  <si>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</si>
  <si>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</si>
  <si>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</si>
  <si>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</si>
  <si>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</si>
  <si>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</si>
  <si>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</si>
  <si>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</si>
  <si>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</si>
  <si>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</si>
  <si>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</si>
  <si>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</si>
  <si>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</si>
  <si>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</si>
  <si>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</si>
  <si>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</si>
  <si>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</si>
  <si>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</si>
  <si>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</si>
  <si>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</si>
  <si>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</si>
  <si>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</si>
  <si>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</si>
  <si>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</si>
  <si>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</si>
  <si>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</si>
  <si>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</si>
  <si>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</si>
  <si>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</si>
  <si>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</si>
  <si>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</si>
  <si>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</si>
  <si>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</si>
  <si>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</si>
  <si>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</si>
  <si>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</si>
  <si>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</si>
  <si>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</si>
  <si>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</si>
  <si>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</si>
  <si>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</si>
  <si>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</si>
  <si>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</si>
  <si>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</si>
  <si>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</si>
  <si>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</si>
  <si>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</si>
  <si>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</si>
  <si>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</si>
  <si>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</si>
  <si>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</si>
  <si>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</si>
  <si>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</si>
  <si>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</si>
  <si>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</si>
  <si>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</si>
  <si>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</si>
  <si>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</si>
  <si>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</si>
  <si>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</si>
  <si>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</si>
  <si>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</si>
  <si>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</si>
  <si>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</si>
  <si>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</si>
  <si>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</si>
  <si>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</si>
  <si>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</si>
  <si>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</si>
  <si>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</si>
  <si>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</si>
  <si>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</si>
  <si>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</si>
  <si>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</si>
  <si>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</si>
  <si>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</si>
  <si>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</si>
  <si>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</si>
  <si>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</si>
  <si>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</si>
  <si>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</si>
  <si>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</si>
  <si>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</si>
  <si>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</si>
  <si>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</si>
  <si>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</si>
  <si>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</si>
  <si>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</si>
  <si>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</si>
  <si>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</si>
  <si>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</si>
  <si>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</si>
  <si>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</si>
  <si>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</si>
  <si>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</si>
  <si>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</si>
  <si>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</si>
  <si>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</si>
  <si>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</si>
  <si>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</si>
  <si>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</si>
  <si>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</si>
  <si>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</si>
  <si>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</si>
  <si>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</si>
  <si>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</si>
  <si>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</si>
  <si>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</si>
  <si>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</si>
  <si>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</si>
  <si>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</si>
  <si>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</si>
  <si>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</si>
  <si>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</si>
  <si>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</si>
  <si>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</si>
  <si>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</si>
  <si>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</si>
  <si>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</si>
  <si>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</si>
  <si>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</si>
  <si>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</si>
  <si>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</si>
  <si>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</si>
  <si>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</si>
  <si>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</si>
  <si>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</si>
  <si>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</si>
  <si>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</si>
  <si>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</si>
  <si>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</si>
  <si>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</si>
  <si>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</si>
  <si>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</si>
  <si>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</si>
  <si>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</si>
  <si>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</si>
  <si>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</si>
  <si>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</si>
  <si>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</si>
  <si>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</si>
  <si>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</si>
  <si>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</si>
  <si>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</si>
  <si>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</si>
  <si>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</si>
  <si>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</si>
  <si>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</si>
  <si>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</si>
  <si>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</si>
  <si>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</si>
  <si>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</si>
  <si>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</si>
  <si>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</si>
  <si>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</si>
  <si>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</si>
  <si>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</si>
  <si>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</si>
  <si>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</si>
  <si>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</si>
  <si>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</si>
  <si>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</si>
  <si>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</si>
  <si>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</si>
  <si>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</si>
  <si>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</si>
  <si>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</si>
  <si>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</si>
  <si>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</si>
  <si>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</si>
  <si>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</si>
  <si>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</si>
  <si>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</si>
  <si>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</si>
  <si>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</si>
  <si>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</si>
  <si>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</si>
  <si>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</si>
  <si>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</si>
  <si>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</si>
  <si>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</si>
  <si>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</si>
  <si>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</si>
  <si>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</si>
  <si>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</si>
  <si>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</si>
  <si>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</si>
  <si>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</si>
  <si>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</si>
  <si>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</si>
  <si>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</si>
  <si>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</si>
  <si>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</si>
  <si>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</si>
  <si>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</si>
  <si>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</si>
  <si>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</si>
  <si>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</si>
  <si>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</si>
  <si>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</si>
  <si>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</si>
  <si>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</si>
  <si>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</si>
  <si>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</si>
  <si>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</si>
  <si>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</si>
  <si>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</si>
  <si>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</si>
  <si>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</si>
  <si>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</si>
  <si>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</si>
  <si>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</si>
  <si>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</si>
  <si>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</si>
  <si>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</si>
  <si>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</si>
  <si>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</si>
  <si>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</si>
  <si>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</si>
  <si>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</si>
  <si>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</si>
  <si>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</si>
  <si>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</si>
  <si>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</si>
  <si>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</si>
  <si>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</si>
  <si>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</si>
  <si>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</si>
  <si>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</si>
  <si>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</si>
  <si>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</si>
  <si>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</si>
  <si>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</si>
  <si>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</si>
  <si>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</si>
  <si>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</si>
  <si>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</si>
  <si>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</si>
  <si>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</si>
  <si>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</si>
  <si>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</si>
  <si>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</si>
  <si>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</si>
  <si>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</si>
  <si>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</si>
  <si>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</si>
  <si>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</si>
  <si>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</si>
  <si>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</si>
  <si>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</si>
  <si>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</si>
  <si>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</si>
  <si>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</si>
  <si>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</si>
  <si>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</si>
  <si>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</si>
  <si>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</si>
  <si>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</si>
  <si>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</si>
  <si>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</si>
  <si>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</si>
  <si>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</si>
  <si>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</si>
  <si>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</si>
  <si>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</si>
  <si>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</si>
  <si>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</si>
  <si>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</si>
  <si>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</si>
  <si>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</si>
  <si>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</si>
  <si>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</si>
  <si>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</si>
  <si>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</si>
  <si>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</si>
  <si>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</si>
  <si>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</si>
  <si>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</si>
  <si>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</si>
  <si>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</si>
  <si>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</si>
  <si>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</si>
  <si>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</si>
  <si>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</si>
  <si>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</si>
  <si>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</si>
  <si>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</si>
  <si>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</si>
  <si>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</si>
  <si>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</si>
  <si>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</si>
  <si>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</si>
  <si>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</si>
  <si>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</si>
  <si>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</si>
  <si>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</si>
  <si>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</si>
  <si>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</si>
  <si>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</si>
  <si>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</si>
  <si>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</si>
  <si>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</si>
  <si>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</si>
  <si>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</si>
  <si>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</si>
  <si>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</si>
  <si>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</si>
  <si>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</si>
  <si>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</si>
  <si>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</si>
  <si>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</si>
  <si>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</si>
  <si>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</si>
  <si>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</si>
  <si>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</si>
  <si>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</si>
  <si>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</si>
  <si>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</si>
  <si>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</si>
  <si>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</si>
  <si>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</si>
  <si>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</si>
  <si>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</si>
  <si>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</si>
  <si>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</si>
  <si>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</si>
  <si>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</si>
  <si>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</si>
  <si>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</si>
  <si>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</si>
  <si>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</si>
  <si>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</si>
  <si>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</si>
  <si>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</si>
  <si>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</si>
  <si>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</si>
  <si>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</si>
  <si>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</si>
  <si>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</si>
  <si>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</si>
  <si>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</si>
  <si>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</si>
  <si>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</si>
  <si>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</si>
  <si>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</si>
  <si>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</si>
  <si>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</si>
  <si>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</si>
  <si>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</si>
  <si>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</si>
  <si>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</si>
  <si>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</si>
  <si>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</si>
  <si>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</si>
  <si>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</si>
  <si>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</si>
  <si>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</si>
  <si>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</si>
  <si>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</si>
  <si>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</si>
  <si>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</si>
  <si>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</si>
  <si>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</si>
  <si>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</si>
  <si>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</si>
  <si>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</si>
  <si>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</si>
  <si>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</si>
  <si>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</si>
  <si>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</si>
  <si>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</si>
  <si>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</si>
  <si>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</si>
  <si>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</si>
  <si>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</si>
  <si>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</si>
  <si>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</si>
  <si>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</si>
  <si>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</si>
  <si>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</si>
  <si>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</si>
  <si>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</si>
  <si>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</si>
  <si>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</si>
  <si>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</si>
  <si>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</si>
  <si>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</si>
  <si>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</si>
  <si>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</si>
  <si>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</si>
  <si>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</si>
  <si>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</si>
  <si>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</si>
  <si>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</si>
  <si>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</si>
  <si>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</si>
  <si>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</si>
  <si>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</si>
  <si>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</si>
  <si>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</si>
  <si>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</si>
  <si>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</si>
  <si>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</si>
  <si>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</si>
  <si>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</si>
  <si>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</si>
  <si>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</si>
  <si>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</si>
  <si>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</si>
  <si>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</si>
  <si>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</si>
  <si>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</si>
  <si>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</si>
  <si>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</si>
  <si>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</si>
  <si>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</si>
  <si>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</si>
  <si>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</si>
  <si>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</si>
  <si>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</si>
  <si>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</si>
  <si>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</si>
  <si>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</si>
  <si>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</si>
  <si>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</si>
  <si>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</si>
  <si>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</si>
  <si>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</si>
  <si>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</si>
  <si>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</si>
  <si>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</si>
  <si>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</si>
  <si>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</si>
  <si>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</si>
  <si>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</si>
  <si>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</si>
  <si>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</si>
  <si>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</si>
  <si>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</si>
  <si>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</si>
  <si>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</si>
  <si>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</si>
  <si>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</si>
  <si>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</si>
  <si>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</si>
  <si>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</si>
  <si>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</si>
  <si>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</si>
  <si>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</si>
  <si>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</si>
  <si>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</si>
  <si>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</si>
  <si>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</si>
  <si>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</si>
  <si>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</si>
  <si>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</si>
  <si>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</si>
  <si>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</si>
  <si>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</si>
  <si>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</si>
  <si>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</si>
  <si>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</si>
  <si>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</si>
  <si>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</si>
  <si>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</si>
  <si>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</si>
  <si>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</si>
  <si>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</si>
  <si>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</si>
  <si>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</si>
  <si>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</si>
  <si>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</si>
  <si>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</si>
  <si>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</si>
  <si>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</si>
  <si>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</si>
  <si>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</si>
  <si>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</si>
  <si>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</si>
  <si>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</si>
  <si>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</si>
  <si>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</si>
  <si>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</si>
  <si>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</si>
  <si>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</si>
  <si>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</si>
  <si>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</si>
  <si>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</si>
  <si>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</si>
  <si>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</si>
  <si>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</si>
  <si>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</si>
  <si>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</si>
  <si>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</si>
  <si>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</si>
  <si>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</si>
  <si>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</si>
  <si>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</si>
  <si>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</si>
  <si>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</si>
  <si>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</si>
  <si>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</si>
  <si>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</si>
  <si>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</si>
  <si>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</si>
  <si>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</si>
  <si>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</si>
  <si>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</si>
  <si>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</si>
  <si>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</si>
  <si>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</si>
  <si>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</si>
  <si>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</si>
  <si>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</si>
  <si>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</si>
  <si>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</si>
  <si>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</si>
  <si>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</si>
  <si>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</si>
  <si>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</si>
  <si>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</si>
  <si>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</si>
  <si>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</si>
  <si>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</si>
  <si>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</si>
  <si>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</si>
  <si>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</si>
  <si>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</si>
  <si>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</si>
  <si>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</si>
  <si>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</si>
  <si>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</si>
  <si>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</si>
  <si>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</si>
  <si>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</si>
  <si>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</si>
  <si>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</si>
  <si>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</si>
  <si>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</si>
  <si>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</si>
  <si>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</si>
  <si>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</si>
  <si>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</si>
  <si>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</si>
  <si>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</si>
  <si>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</si>
  <si>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</si>
  <si>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</si>
  <si>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</si>
  <si>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</si>
  <si>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</si>
  <si>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</si>
  <si>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</si>
  <si>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</si>
  <si>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</si>
  <si>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</si>
  <si>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</si>
  <si>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</si>
  <si>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</si>
  <si>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</si>
  <si>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</si>
  <si>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</si>
  <si>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</si>
  <si>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</si>
  <si>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</si>
  <si>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</si>
  <si>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</si>
  <si>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</si>
  <si>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</si>
  <si>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</si>
  <si>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</si>
  <si>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</si>
  <si>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</si>
  <si>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</si>
  <si>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</si>
  <si>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</si>
  <si>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</si>
  <si>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</si>
  <si>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</si>
  <si>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</si>
  <si>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</si>
  <si>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</si>
  <si>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</si>
  <si>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</si>
  <si>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</si>
  <si>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</si>
  <si>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</si>
  <si>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</si>
  <si>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</si>
  <si>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</si>
  <si>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</si>
  <si>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</si>
  <si>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</si>
  <si>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</si>
  <si>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</si>
  <si>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</si>
  <si>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</si>
  <si>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</si>
  <si>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</si>
  <si>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</si>
  <si>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</si>
  <si>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</si>
  <si>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</si>
  <si>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</si>
  <si>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</si>
  <si>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</si>
  <si>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</si>
  <si>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</si>
  <si>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</si>
  <si>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</si>
  <si>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</si>
  <si>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</si>
  <si>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</si>
  <si>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</si>
  <si>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</si>
  <si>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</si>
  <si>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</si>
  <si>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</si>
  <si>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</si>
  <si>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</si>
  <si>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</si>
  <si>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</si>
  <si>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</si>
  <si>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</si>
  <si>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</si>
  <si>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</si>
  <si>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</si>
  <si>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</si>
  <si>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</si>
  <si>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</si>
  <si>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</si>
  <si>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</si>
  <si>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</si>
  <si>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</si>
  <si>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</si>
  <si>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</si>
  <si>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</si>
  <si>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</si>
  <si>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</si>
  <si>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</si>
  <si>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</si>
  <si>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</si>
  <si>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</si>
  <si>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</si>
  <si>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</si>
  <si>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</si>
  <si>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</si>
  <si>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</si>
  <si>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</si>
  <si>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</si>
  <si>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</si>
  <si>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</si>
  <si>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</si>
  <si>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</si>
  <si>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</si>
  <si>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</si>
  <si>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</si>
  <si>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</si>
  <si>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</si>
  <si>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</si>
  <si>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</si>
  <si>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</si>
  <si>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</si>
  <si>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</si>
  <si>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</si>
  <si>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</si>
  <si>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</si>
  <si>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</si>
  <si>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</si>
  <si>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</si>
  <si>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</si>
  <si>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</si>
  <si>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</si>
  <si>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</si>
  <si>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</si>
  <si>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</si>
  <si>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</si>
  <si>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</si>
  <si>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</si>
  <si>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</si>
  <si>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</si>
  <si>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</si>
  <si>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</si>
  <si>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</si>
  <si>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</si>
  <si>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</si>
  <si>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</si>
  <si>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</si>
  <si>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</si>
  <si>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</si>
  <si>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</si>
  <si>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</si>
  <si>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</si>
  <si>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</si>
  <si>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</si>
  <si>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</si>
  <si>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</si>
  <si>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</si>
  <si>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</si>
  <si>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</si>
  <si>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</si>
  <si>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</si>
  <si>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</si>
  <si>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</si>
  <si>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</si>
  <si>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</si>
  <si>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</si>
  <si>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</si>
  <si>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</si>
  <si>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</si>
  <si>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</si>
  <si>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</si>
  <si>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</si>
  <si>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</si>
  <si>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</si>
  <si>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</si>
  <si>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</si>
  <si>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</si>
  <si>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</si>
  <si>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</si>
  <si>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</si>
  <si>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</si>
  <si>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</si>
  <si>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</si>
  <si>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</si>
  <si>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</si>
  <si>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</si>
  <si>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</si>
  <si>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</si>
  <si>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</si>
  <si>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</si>
  <si>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</si>
  <si>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</si>
  <si>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</si>
  <si>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</si>
  <si>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</si>
  <si>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</si>
  <si>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</si>
  <si>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</si>
  <si>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</si>
  <si>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</si>
  <si>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</si>
  <si>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</si>
  <si>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</si>
  <si>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</si>
  <si>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</si>
  <si>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</si>
  <si>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</si>
  <si>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</si>
  <si>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</si>
  <si>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</si>
  <si>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</si>
  <si>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</si>
  <si>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</si>
  <si>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</si>
  <si>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</si>
  <si>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</si>
  <si>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</si>
  <si>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</si>
  <si>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</si>
  <si>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</si>
  <si>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</si>
  <si>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</si>
  <si>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</si>
  <si>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</si>
  <si>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</si>
  <si>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</si>
  <si>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</si>
  <si>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</si>
  <si>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</si>
  <si>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</si>
  <si>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</si>
  <si>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</si>
  <si>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</si>
  <si>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</si>
  <si>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</si>
  <si>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</si>
  <si>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</si>
  <si>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</si>
  <si>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</si>
  <si>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</si>
  <si>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</si>
  <si>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</si>
  <si>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</si>
  <si>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</si>
  <si>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</si>
  <si>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</si>
  <si>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</si>
  <si>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</si>
  <si>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</si>
  <si>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</si>
  <si>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</si>
  <si>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</si>
  <si>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</si>
  <si>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</si>
  <si>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</si>
  <si>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</si>
  <si>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</si>
  <si>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</si>
  <si>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</si>
  <si>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</si>
  <si>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</si>
  <si>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</si>
  <si>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</si>
  <si>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</si>
  <si>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</si>
  <si>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</si>
  <si>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</si>
  <si>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</si>
  <si>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</si>
  <si>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</si>
  <si>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</si>
  <si>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</si>
  <si>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</si>
  <si>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</si>
  <si>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</si>
  <si>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</si>
  <si>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</si>
  <si>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</si>
  <si>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</si>
  <si>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</si>
  <si>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</si>
  <si>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</si>
  <si>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</si>
  <si>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</si>
  <si>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</si>
  <si>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</si>
  <si>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</si>
  <si>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</si>
  <si>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</si>
  <si>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</si>
  <si>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</si>
  <si>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</si>
  <si>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</si>
  <si>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</si>
  <si>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</si>
  <si>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</si>
  <si>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</si>
  <si>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</si>
  <si>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</si>
  <si>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</si>
  <si>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</si>
  <si>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</si>
  <si>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</si>
  <si>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</si>
  <si>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</si>
  <si>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</si>
  <si>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</si>
  <si>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</si>
  <si>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</si>
  <si>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</si>
  <si>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</si>
  <si>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</si>
  <si>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</si>
  <si>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</si>
  <si>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</si>
  <si>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</si>
  <si>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</si>
  <si>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</si>
  <si>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</si>
  <si>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</si>
  <si>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</si>
  <si>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</si>
  <si>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</si>
  <si>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</si>
  <si>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</si>
  <si>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</si>
  <si>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</si>
  <si>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</si>
  <si>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</si>
  <si>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</si>
  <si>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</si>
  <si>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</si>
  <si>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</si>
  <si>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</si>
  <si>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</si>
  <si>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</si>
  <si>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</si>
  <si>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</si>
  <si>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</si>
  <si>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</si>
  <si>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</si>
  <si>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</si>
  <si>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</si>
  <si>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</si>
  <si>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</si>
  <si>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</si>
  <si>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</si>
  <si>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</si>
  <si>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</si>
  <si>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</si>
  <si>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</si>
  <si>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</si>
  <si>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</si>
  <si>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</si>
  <si>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</si>
  <si>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</si>
  <si>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</si>
  <si>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</si>
  <si>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</si>
  <si>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</si>
  <si>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</si>
  <si>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</si>
  <si>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</si>
  <si>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</si>
  <si>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</si>
  <si>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</si>
  <si>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</si>
  <si>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</si>
  <si>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</si>
  <si>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</si>
  <si>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</si>
  <si>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</si>
  <si>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</si>
  <si>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</si>
  <si>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</si>
  <si>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</si>
  <si>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</si>
  <si>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</si>
  <si>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</si>
  <si>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</si>
  <si>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</si>
  <si>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</si>
  <si>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</si>
  <si>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</si>
  <si>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</si>
  <si>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</si>
  <si>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</si>
  <si>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</si>
  <si>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</si>
  <si>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</si>
  <si>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</si>
  <si>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</si>
  <si>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</si>
  <si>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</si>
  <si>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</si>
  <si>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</si>
  <si>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</si>
  <si>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</si>
  <si>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</si>
  <si>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</si>
  <si>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</si>
  <si>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</si>
  <si>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</si>
  <si>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</si>
  <si>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</si>
  <si>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</si>
  <si>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</si>
  <si>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</si>
  <si>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</si>
  <si>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</si>
  <si>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</si>
  <si>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</si>
  <si>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</si>
  <si>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</si>
  <si>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</si>
  <si>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</si>
  <si>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</si>
  <si>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</si>
  <si>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</si>
  <si>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</si>
  <si>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</si>
  <si>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</si>
  <si>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</si>
  <si>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</si>
  <si>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</si>
  <si>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</si>
  <si>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</si>
  <si>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</si>
  <si>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</si>
  <si>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</si>
  <si>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</si>
  <si>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</si>
  <si>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</si>
  <si>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</si>
  <si>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</si>
  <si>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</si>
  <si>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</si>
  <si>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</si>
  <si>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</si>
  <si>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</si>
  <si>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</si>
  <si>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</si>
  <si>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</si>
  <si>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</si>
  <si>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</si>
  <si>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</si>
  <si>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</si>
  <si>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</si>
  <si>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</si>
  <si>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</si>
  <si>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</si>
  <si>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</si>
  <si>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</si>
  <si>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</si>
  <si>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</si>
  <si>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</si>
  <si>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</si>
  <si>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</si>
  <si>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</si>
  <si>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</si>
  <si>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</si>
  <si>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</si>
  <si>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</si>
  <si>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</si>
  <si>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</si>
  <si>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</si>
  <si>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</si>
  <si>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</si>
  <si>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</si>
  <si>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</si>
  <si>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</si>
  <si>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</si>
  <si>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</si>
  <si>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</si>
  <si>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</si>
  <si>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</si>
  <si>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</si>
  <si>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</si>
  <si>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</si>
  <si>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</si>
  <si>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</si>
  <si>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</si>
  <si>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</si>
  <si>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</si>
  <si>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</si>
  <si>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</si>
  <si>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</si>
  <si>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</si>
  <si>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</si>
  <si>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</si>
  <si>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</si>
  <si>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</si>
  <si>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</si>
  <si>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</si>
  <si>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</si>
  <si>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</si>
  <si>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</si>
  <si>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</si>
  <si>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</si>
  <si>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</si>
  <si>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</si>
  <si>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</si>
  <si>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</si>
  <si>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</si>
  <si>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</si>
  <si>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</si>
  <si>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</si>
  <si>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</si>
  <si>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</si>
  <si>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</si>
  <si>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</si>
  <si>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</si>
  <si>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</si>
  <si>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</si>
  <si>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</si>
  <si>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</si>
  <si>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</si>
  <si>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</si>
  <si>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</si>
  <si>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</si>
  <si>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</si>
  <si>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</si>
  <si>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</si>
  <si>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</si>
  <si>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</si>
  <si>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</si>
  <si>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</si>
  <si>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</si>
  <si>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</si>
  <si>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</si>
  <si>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</si>
  <si>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</si>
  <si>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</si>
  <si>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</si>
  <si>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</si>
  <si>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</si>
  <si>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</si>
  <si>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</si>
  <si>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</si>
  <si>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</si>
  <si>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</si>
  <si>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</si>
  <si>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</si>
  <si>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</si>
  <si>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</si>
  <si>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</si>
  <si>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</si>
  <si>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</si>
  <si>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</si>
  <si>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</si>
  <si>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</si>
  <si>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</si>
  <si>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</si>
  <si>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</si>
  <si>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</si>
  <si>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</si>
  <si>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</si>
  <si>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</si>
  <si>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</si>
  <si>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</si>
  <si>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</si>
  <si>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</si>
  <si>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</si>
  <si>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</si>
  <si>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</si>
  <si>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</si>
  <si>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</si>
  <si>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</si>
  <si>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</si>
  <si>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</si>
  <si>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</si>
  <si>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</si>
  <si>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</si>
  <si>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</si>
  <si>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</si>
  <si>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</si>
  <si>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</si>
  <si>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</si>
  <si>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</si>
  <si>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</si>
  <si>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</si>
  <si>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</si>
  <si>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</si>
  <si>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</si>
  <si>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</si>
  <si>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</si>
  <si>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</si>
  <si>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</si>
  <si>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</si>
  <si>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</si>
  <si>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</si>
  <si>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</si>
  <si>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</si>
  <si>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</si>
  <si>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</si>
  <si>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</si>
  <si>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</si>
  <si>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</si>
  <si>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</si>
  <si>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</si>
  <si>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</si>
  <si>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</si>
  <si>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</si>
  <si>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</si>
  <si>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</si>
  <si>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</si>
  <si>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</si>
  <si>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</si>
  <si>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</si>
  <si>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</si>
  <si>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</si>
  <si>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</si>
  <si>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</si>
  <si>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</si>
  <si>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</si>
  <si>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</si>
  <si>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</si>
  <si>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</si>
  <si>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</si>
  <si>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</si>
  <si>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</si>
  <si>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</si>
  <si>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</si>
  <si>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</si>
  <si>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</si>
  <si>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</si>
  <si>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</si>
  <si>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</si>
  <si>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</si>
  <si>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</si>
  <si>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</si>
  <si>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</si>
  <si>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</si>
  <si>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</si>
  <si>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</si>
  <si>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</si>
  <si>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</si>
  <si>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</si>
  <si>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</si>
  <si>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</si>
  <si>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</si>
  <si>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</si>
  <si>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</si>
  <si>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</si>
  <si>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</si>
  <si>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</si>
  <si>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</si>
  <si>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</si>
  <si>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</si>
  <si>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</si>
  <si>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</si>
  <si>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</si>
  <si>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</si>
  <si>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</si>
  <si>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</si>
  <si>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</si>
  <si>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</si>
  <si>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</si>
  <si>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</si>
  <si>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</si>
  <si>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</si>
  <si>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</si>
  <si>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</si>
  <si>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</si>
  <si>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</si>
  <si>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</si>
  <si>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</si>
  <si>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</si>
  <si>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</si>
  <si>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</si>
  <si>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</si>
  <si>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</si>
  <si>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</si>
  <si>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</si>
  <si>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</si>
  <si>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</si>
  <si>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</si>
  <si>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</si>
  <si>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</si>
  <si>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</si>
  <si>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</si>
  <si>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</si>
  <si>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</si>
  <si>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</si>
  <si>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</si>
  <si>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</si>
  <si>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</si>
  <si>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</si>
  <si>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</si>
  <si>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</si>
  <si>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</si>
  <si>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</si>
  <si>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</si>
  <si>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</si>
  <si>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</si>
  <si>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</si>
  <si>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</si>
  <si>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</si>
  <si>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</si>
  <si>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</si>
  <si>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</si>
  <si>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</si>
  <si>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</si>
  <si>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</si>
  <si>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</si>
  <si>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</si>
  <si>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</si>
  <si>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</si>
  <si>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</si>
  <si>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</si>
  <si>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</si>
  <si>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</si>
  <si>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</si>
  <si>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</si>
  <si>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</si>
  <si>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</si>
  <si>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</si>
  <si>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</si>
  <si>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</si>
  <si>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</si>
  <si>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</si>
  <si>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</si>
  <si>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</si>
  <si>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</si>
  <si>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</si>
  <si>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</si>
  <si>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</si>
  <si>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</si>
  <si>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</si>
  <si>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</si>
  <si>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</si>
  <si>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</si>
  <si>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</si>
  <si>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</si>
  <si>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</si>
  <si>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</si>
  <si>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</si>
  <si>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</si>
  <si>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</si>
  <si>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</si>
  <si>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</si>
  <si>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</si>
  <si>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</si>
  <si>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</si>
  <si>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</si>
  <si>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</si>
  <si>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</si>
  <si>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</si>
  <si>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</si>
  <si>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</si>
  <si>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</si>
  <si>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</si>
  <si>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</si>
  <si>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</si>
  <si>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</si>
  <si>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</si>
  <si>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</si>
  <si>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</si>
  <si>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</si>
  <si>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</si>
  <si>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</si>
  <si>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</si>
  <si>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</si>
  <si>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</si>
  <si>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</si>
  <si>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</si>
  <si>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</si>
  <si>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</si>
  <si>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</si>
  <si>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</si>
  <si>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</si>
  <si>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</si>
  <si>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</si>
  <si>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</si>
  <si>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</si>
  <si>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</si>
  <si>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</si>
  <si>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</si>
  <si>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</si>
  <si>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</si>
  <si>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</si>
  <si>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</si>
  <si>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</si>
  <si>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</si>
  <si>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</si>
  <si>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</si>
  <si>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</si>
  <si>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</si>
  <si>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</si>
  <si>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</si>
  <si>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</si>
  <si>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</si>
  <si>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</si>
  <si>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</si>
  <si>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</si>
  <si>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</si>
  <si>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</si>
  <si>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</si>
  <si>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</si>
  <si>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</si>
  <si>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</si>
  <si>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</si>
  <si>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</si>
  <si>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</si>
  <si>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</si>
  <si>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</si>
  <si>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</si>
  <si>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</si>
  <si>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</si>
  <si>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</si>
  <si>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</si>
  <si>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</si>
  <si>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</si>
  <si>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</si>
  <si>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</si>
  <si>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</si>
  <si>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</si>
  <si>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</si>
  <si>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</si>
  <si>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</si>
  <si>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</si>
  <si>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</si>
  <si>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</si>
  <si>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</si>
  <si>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</si>
  <si>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</si>
  <si>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</si>
  <si>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</si>
  <si>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</si>
  <si>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</si>
  <si>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</si>
  <si>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</si>
  <si>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</si>
  <si>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</si>
  <si>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</si>
  <si>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</si>
  <si>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</si>
  <si>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</si>
  <si>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</si>
  <si>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</si>
  <si>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</si>
  <si>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</si>
  <si>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</si>
  <si>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</si>
  <si>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</si>
  <si>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</si>
  <si>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</si>
  <si>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</si>
  <si>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</si>
  <si>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</si>
  <si>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</si>
  <si>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</si>
  <si>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</si>
  <si>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</si>
  <si>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</si>
  <si>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</si>
  <si>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</si>
  <si>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</si>
  <si>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</si>
  <si>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</si>
  <si>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</si>
  <si>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</si>
  <si>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</si>
  <si>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</si>
  <si>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</si>
  <si>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</si>
  <si>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</si>
  <si>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</si>
  <si>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</si>
  <si>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</si>
  <si>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</si>
  <si>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</si>
  <si>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</si>
  <si>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</si>
  <si>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</si>
  <si>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</si>
  <si>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</si>
  <si>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</si>
  <si>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</si>
  <si>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</si>
  <si>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</si>
  <si>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</si>
  <si>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</si>
  <si>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</si>
  <si>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</si>
  <si>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</si>
  <si>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</si>
  <si>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</si>
  <si>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</si>
  <si>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</si>
  <si>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</si>
  <si>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</si>
  <si>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</si>
  <si>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</si>
  <si>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</si>
  <si>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</si>
  <si>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</si>
  <si>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</si>
  <si>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</si>
  <si>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</si>
  <si>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</si>
  <si>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</si>
  <si>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</si>
  <si>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</si>
  <si>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</si>
  <si>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</si>
  <si>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</si>
  <si>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</si>
  <si>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</si>
  <si>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</si>
  <si>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</si>
  <si>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</si>
  <si>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</si>
  <si>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</si>
  <si>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</si>
  <si>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</si>
  <si>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</si>
  <si>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</si>
  <si>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</si>
  <si>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</si>
  <si>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</si>
  <si>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</si>
  <si>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</si>
  <si>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</si>
  <si>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</si>
  <si>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</si>
  <si>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</si>
  <si>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</si>
  <si>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</si>
  <si>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</si>
  <si>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</si>
  <si>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</si>
  <si>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</si>
  <si>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</si>
  <si>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</si>
  <si>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</si>
  <si>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</si>
  <si>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</si>
  <si>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</si>
  <si>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</si>
  <si>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</si>
  <si>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</si>
  <si>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</si>
  <si>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</si>
  <si>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</si>
  <si>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</si>
  <si>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</si>
  <si>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</si>
  <si>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</si>
  <si>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</si>
  <si>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</si>
  <si>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</si>
  <si>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</si>
  <si>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</si>
  <si>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</si>
  <si>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</si>
  <si>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</si>
  <si>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</si>
  <si>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</si>
  <si>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</si>
  <si>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</si>
  <si>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</si>
  <si>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</si>
  <si>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</si>
  <si>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</si>
  <si>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</si>
  <si>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</si>
  <si>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</si>
  <si>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</si>
  <si>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</si>
  <si>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</si>
  <si>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</si>
  <si>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</si>
  <si>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</si>
  <si>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</si>
  <si>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</si>
  <si>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</si>
  <si>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</si>
  <si>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</si>
  <si>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</si>
  <si>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</si>
  <si>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</si>
  <si>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</si>
  <si>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</si>
  <si>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</si>
  <si>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</si>
  <si>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</si>
  <si>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</si>
  <si>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</si>
  <si>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</si>
  <si>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</si>
  <si>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</si>
  <si>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</si>
  <si>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</si>
  <si>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</si>
  <si>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</si>
  <si>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</si>
  <si>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</si>
  <si>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</si>
  <si>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</si>
  <si>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</si>
  <si>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</si>
  <si>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</si>
  <si>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</si>
  <si>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</si>
  <si>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</si>
  <si>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</si>
  <si>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</si>
  <si>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</si>
  <si>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</si>
  <si>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</si>
  <si>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</si>
  <si>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</si>
  <si>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</si>
  <si>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</si>
  <si>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</si>
  <si>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</si>
  <si>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</si>
  <si>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</si>
  <si>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</si>
  <si>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</si>
  <si>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</si>
  <si>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</si>
  <si>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</si>
  <si>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</si>
  <si>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</si>
  <si>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</si>
  <si>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</si>
  <si>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</si>
  <si>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</si>
  <si>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</si>
  <si>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</si>
  <si>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</si>
  <si>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</si>
  <si>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</si>
  <si>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</si>
  <si>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</si>
  <si>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</si>
  <si>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</si>
  <si>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</si>
  <si>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</si>
  <si>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</si>
  <si>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</si>
  <si>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</si>
  <si>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</si>
  <si>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</si>
  <si>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</si>
  <si>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</si>
  <si>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</si>
  <si>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</si>
  <si>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</si>
  <si>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</si>
  <si>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</si>
  <si>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</si>
  <si>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</si>
  <si>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</si>
  <si>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</si>
  <si>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</si>
  <si>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</si>
  <si>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</si>
  <si>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</si>
  <si>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</si>
  <si>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</si>
  <si>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</si>
  <si>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</si>
  <si>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</si>
  <si>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</si>
  <si>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</si>
  <si>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</si>
  <si>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</si>
  <si>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</si>
  <si>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</si>
  <si>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</si>
  <si>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</si>
  <si>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</si>
  <si>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</si>
  <si>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</si>
  <si>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</si>
  <si>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</si>
  <si>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</si>
  <si>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</si>
  <si>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</si>
  <si>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</si>
  <si>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</si>
  <si>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</si>
  <si>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</si>
  <si>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</si>
  <si>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</si>
  <si>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</si>
  <si>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</si>
  <si>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</si>
  <si>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</si>
  <si>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</si>
  <si>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</si>
  <si>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</si>
  <si>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</si>
  <si>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</si>
  <si>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</si>
  <si>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</si>
  <si>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</si>
  <si>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</si>
  <si>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</si>
  <si>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</si>
  <si>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</si>
  <si>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</si>
  <si>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</si>
  <si>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</si>
  <si>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</si>
  <si>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</si>
  <si>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</si>
  <si>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</si>
  <si>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</si>
  <si>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</si>
  <si>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</si>
  <si>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</si>
  <si>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</si>
  <si>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</si>
  <si>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</si>
  <si>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</si>
  <si>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</si>
  <si>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</si>
  <si>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</si>
  <si>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</si>
  <si>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</si>
  <si>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</si>
  <si>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</si>
  <si>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</si>
  <si>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</si>
  <si>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</si>
  <si>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</si>
  <si>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</si>
  <si>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</si>
  <si>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</si>
  <si>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</si>
  <si>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</si>
  <si>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</si>
  <si>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</si>
  <si>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</si>
  <si>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</si>
  <si>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</si>
  <si>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</si>
  <si>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</si>
  <si>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</si>
  <si>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</si>
  <si>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</si>
  <si>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</si>
  <si>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</si>
  <si>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</si>
  <si>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</si>
  <si>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</si>
  <si>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</si>
  <si>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</si>
  <si>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</si>
  <si>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</si>
  <si>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</si>
  <si>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</si>
  <si>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</si>
  <si>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</si>
  <si>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</si>
  <si>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</si>
  <si>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</si>
  <si>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</si>
  <si>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</si>
  <si>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</si>
  <si>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</si>
  <si>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</si>
  <si>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</si>
  <si>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</si>
  <si>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</si>
  <si>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</si>
  <si>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</si>
  <si>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</si>
  <si>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</si>
  <si>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</si>
  <si>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</si>
  <si>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</si>
  <si>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</si>
  <si>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</si>
  <si>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</si>
  <si>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</si>
  <si>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</si>
  <si>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</si>
  <si>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</si>
  <si>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</si>
  <si>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</si>
  <si>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</si>
  <si>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</si>
  <si>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</si>
  <si>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</si>
  <si>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</si>
  <si>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</si>
  <si>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</si>
  <si>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</si>
  <si>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</si>
  <si>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</si>
  <si>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</si>
  <si>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</si>
  <si>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</si>
  <si>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</si>
  <si>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</si>
  <si>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</si>
  <si>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</si>
  <si>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</si>
  <si>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</si>
  <si>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</si>
  <si>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</si>
  <si>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</si>
  <si>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</si>
  <si>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</si>
  <si>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</si>
  <si>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</si>
  <si>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</si>
  <si>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</si>
  <si>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</si>
  <si>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</si>
  <si>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</si>
  <si>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</si>
  <si>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</si>
  <si>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</si>
  <si>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</si>
  <si>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</si>
  <si>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</si>
  <si>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</si>
  <si>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</si>
  <si>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</si>
  <si>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</si>
  <si>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</si>
  <si>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</si>
  <si>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</si>
  <si>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</si>
  <si>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</si>
  <si>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</si>
  <si>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</si>
  <si>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</si>
  <si>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</si>
  <si>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</si>
  <si>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</si>
  <si>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</si>
  <si>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</si>
  <si>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</si>
  <si>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</si>
  <si>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</si>
  <si>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</si>
  <si>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</si>
  <si>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</si>
  <si>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</si>
  <si>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</si>
  <si>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</si>
  <si>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</si>
  <si>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</si>
  <si>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</si>
  <si>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</si>
  <si>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</si>
  <si>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</si>
  <si>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</si>
  <si>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</si>
  <si>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</si>
  <si>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</si>
  <si>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</si>
  <si>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</si>
  <si>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</si>
  <si>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</si>
  <si>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</si>
  <si>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</si>
  <si>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</si>
  <si>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</si>
  <si>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</si>
  <si>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</si>
  <si>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</si>
  <si>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</si>
  <si>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</si>
  <si>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</si>
  <si>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</si>
  <si>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</si>
  <si>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</si>
  <si>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</si>
  <si>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</si>
  <si>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</si>
  <si>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</si>
  <si>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</si>
  <si>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</si>
  <si>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</si>
  <si>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</si>
  <si>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</si>
  <si>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</si>
  <si>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</si>
  <si>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</si>
  <si>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</si>
  <si>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</si>
  <si>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</si>
  <si>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</si>
  <si>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</si>
  <si>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</si>
  <si>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</si>
  <si>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</si>
  <si>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</si>
  <si>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</si>
  <si>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</si>
  <si>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</si>
  <si>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</si>
  <si>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</si>
  <si>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</si>
  <si>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</si>
  <si>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</si>
  <si>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</si>
  <si>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</si>
  <si>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</si>
  <si>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</si>
  <si>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</si>
  <si>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</si>
  <si>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</si>
  <si>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</si>
  <si>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</si>
  <si>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</si>
  <si>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</si>
  <si>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</si>
  <si>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</si>
  <si>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</si>
  <si>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</si>
  <si>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</si>
  <si>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</si>
  <si>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</si>
  <si>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</si>
  <si>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</si>
  <si>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</si>
  <si>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</si>
  <si>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</si>
  <si>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</si>
  <si>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</si>
  <si>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</si>
  <si>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</si>
  <si>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</si>
  <si>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</si>
  <si>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</si>
  <si>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</si>
  <si>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</si>
  <si>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</si>
  <si>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</si>
  <si>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</si>
  <si>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</si>
  <si>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</si>
  <si>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</si>
  <si>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</si>
  <si>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</si>
  <si>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</si>
  <si>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</si>
  <si>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</si>
  <si>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</si>
  <si>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</si>
  <si>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</si>
  <si>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</si>
  <si>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</si>
  <si>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</si>
  <si>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</si>
  <si>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</si>
  <si>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</si>
  <si>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</si>
  <si>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</si>
  <si>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</si>
  <si>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</si>
  <si>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</si>
  <si>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</si>
  <si>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</si>
  <si>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</si>
  <si>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</si>
  <si>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</si>
  <si>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</si>
  <si>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</si>
  <si>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</si>
  <si>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</si>
  <si>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</si>
  <si>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</si>
  <si>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</si>
  <si>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</si>
  <si>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</si>
  <si>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</si>
  <si>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</si>
  <si>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</si>
  <si>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</si>
  <si>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</si>
  <si>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</si>
  <si>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</si>
  <si>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</si>
  <si>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</si>
  <si>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</si>
  <si>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</si>
  <si>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</si>
  <si>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</si>
  <si>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</si>
  <si>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</si>
  <si>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</si>
  <si>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</si>
  <si>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</si>
  <si>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</si>
  <si>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</si>
  <si>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</si>
  <si>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</si>
  <si>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</si>
  <si>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</si>
  <si>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</si>
  <si>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</si>
  <si>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</si>
  <si>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</si>
  <si>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</si>
  <si>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</si>
  <si>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</si>
  <si>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</si>
  <si>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</si>
  <si>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</si>
  <si>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</si>
  <si>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</si>
  <si>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</si>
  <si>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</si>
  <si>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</si>
  <si>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</si>
  <si>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</si>
  <si>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</si>
  <si>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</si>
  <si>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</si>
  <si>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</si>
  <si>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</si>
  <si>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</si>
  <si>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</si>
  <si>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</si>
  <si>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</si>
  <si>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</si>
  <si>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</si>
  <si>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</si>
  <si>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</si>
  <si>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</si>
  <si>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</si>
  <si>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</si>
  <si>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</si>
  <si>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</si>
  <si>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</si>
  <si>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</si>
  <si>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</si>
  <si>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</si>
  <si>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</si>
  <si>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</si>
  <si>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</si>
  <si>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</si>
  <si>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</si>
  <si>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</si>
  <si>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</si>
  <si>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</si>
  <si>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</si>
  <si>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</si>
  <si>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</si>
  <si>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</si>
  <si>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</si>
  <si>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</si>
  <si>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</si>
  <si>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</si>
  <si>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</si>
  <si>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</si>
  <si>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</si>
  <si>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</si>
  <si>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</si>
  <si>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</si>
  <si>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</si>
  <si>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</si>
  <si>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</si>
  <si>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</si>
  <si>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</si>
  <si>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</si>
  <si>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</si>
  <si>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</si>
  <si>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</si>
  <si>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</si>
  <si>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</si>
  <si>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</si>
  <si>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</si>
  <si>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</si>
  <si>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</si>
  <si>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</si>
  <si>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</si>
  <si>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</si>
  <si>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</si>
  <si>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</si>
  <si>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</si>
  <si>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</si>
  <si>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</si>
  <si>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</si>
  <si>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</si>
  <si>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</si>
  <si>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</si>
  <si>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</si>
  <si>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</si>
  <si>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</si>
  <si>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</si>
  <si>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</si>
  <si>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</si>
  <si>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</si>
  <si>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</si>
  <si>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</si>
  <si>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</si>
  <si>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</si>
  <si>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</si>
  <si>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</si>
  <si>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</si>
  <si>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</si>
  <si>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</si>
  <si>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</si>
  <si>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</si>
  <si>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</si>
  <si>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</si>
  <si>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</si>
  <si>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</si>
  <si>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</si>
  <si>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</si>
  <si>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</si>
  <si>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</si>
  <si>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</si>
  <si>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</si>
  <si>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</si>
  <si>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</si>
  <si>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</si>
  <si>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</si>
  <si>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</si>
  <si>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</si>
  <si>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</si>
  <si>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</si>
  <si>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</si>
  <si>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</si>
  <si>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</si>
  <si>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</si>
  <si>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</si>
  <si>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</si>
  <si>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</si>
  <si>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</si>
  <si>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</si>
  <si>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</si>
  <si>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</si>
  <si>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</si>
  <si>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</si>
  <si>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</si>
  <si>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</si>
  <si>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</si>
  <si>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</si>
  <si>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</si>
  <si>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</si>
  <si>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</si>
  <si>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</si>
  <si>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</si>
  <si>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</si>
  <si>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</si>
  <si>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</si>
  <si>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</si>
  <si>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</si>
  <si>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</si>
  <si>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</si>
  <si>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</si>
  <si>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</si>
  <si>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</si>
  <si>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</si>
  <si>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</si>
  <si>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</si>
  <si>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</si>
  <si>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</si>
  <si>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</si>
  <si>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</si>
  <si>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</si>
  <si>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</si>
  <si>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</si>
  <si>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</si>
  <si>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</si>
  <si>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</si>
  <si>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</si>
  <si>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</si>
  <si>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</si>
  <si>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</si>
  <si>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</si>
  <si>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</si>
  <si>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</si>
  <si>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</si>
  <si>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</si>
  <si>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</si>
  <si>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</si>
  <si>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</si>
  <si>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</si>
  <si>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</si>
  <si>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</si>
  <si>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</si>
  <si>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</si>
  <si>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</si>
  <si>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</si>
  <si>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</si>
  <si>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</si>
  <si>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</si>
  <si>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</si>
  <si>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</si>
  <si>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</si>
  <si>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</si>
  <si>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</si>
  <si>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</si>
  <si>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</si>
  <si>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</si>
  <si>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</si>
  <si>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</si>
  <si>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</si>
  <si>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</si>
  <si>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</si>
  <si>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</si>
  <si>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</si>
  <si>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</si>
  <si>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</si>
  <si>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</si>
  <si>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</si>
  <si>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</si>
  <si>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</si>
  <si>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</si>
  <si>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</si>
  <si>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</si>
  <si>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</si>
  <si>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</si>
  <si>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</si>
  <si>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</si>
  <si>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</si>
  <si>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</si>
  <si>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</si>
  <si>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</si>
  <si>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</si>
  <si>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</si>
  <si>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</si>
  <si>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</si>
  <si>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</si>
  <si>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</si>
  <si>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</si>
  <si>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</si>
  <si>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</si>
  <si>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</si>
  <si>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</si>
  <si>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</si>
  <si>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</si>
  <si>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</si>
  <si>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</si>
  <si>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</si>
  <si>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</si>
  <si>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</si>
  <si>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</si>
  <si>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</si>
  <si>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</si>
  <si>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</si>
  <si>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</si>
  <si>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</si>
  <si>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</si>
  <si>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</si>
  <si>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</si>
  <si>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</si>
  <si>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</si>
  <si>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</si>
  <si>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</si>
  <si>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</si>
  <si>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</si>
  <si>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</si>
  <si>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</si>
  <si>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</si>
  <si>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</si>
  <si>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</si>
  <si>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</si>
  <si>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</si>
  <si>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</si>
  <si>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</si>
  <si>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</si>
  <si>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</si>
  <si>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</si>
  <si>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</si>
  <si>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</si>
  <si>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</si>
  <si>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</si>
  <si>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</si>
  <si>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</si>
  <si>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</si>
  <si>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</si>
  <si>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</si>
  <si>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</si>
  <si>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</si>
  <si>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</si>
  <si>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</si>
  <si>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</si>
  <si>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</si>
  <si>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</si>
  <si>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</si>
  <si>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</si>
  <si>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</si>
  <si>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</si>
  <si>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</si>
  <si>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</si>
  <si>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</si>
  <si>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</si>
  <si>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</si>
  <si>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</si>
  <si>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</si>
  <si>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</si>
  <si>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</si>
  <si>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</si>
  <si>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</si>
  <si>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</si>
  <si>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</si>
  <si>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</si>
  <si>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</si>
  <si>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</si>
  <si>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</si>
  <si>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</si>
  <si>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</si>
  <si>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</si>
  <si>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</si>
  <si>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</si>
  <si>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</si>
  <si>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</si>
  <si>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</si>
  <si>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</si>
  <si>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</si>
  <si>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</si>
  <si>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</si>
  <si>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</si>
  <si>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</si>
  <si>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</si>
  <si>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</si>
  <si>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</si>
  <si>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</si>
  <si>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</si>
  <si>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</si>
  <si>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</si>
  <si>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</si>
  <si>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</si>
  <si>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</si>
  <si>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</si>
  <si>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</si>
  <si>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</si>
  <si>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</si>
  <si>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</si>
  <si>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</si>
  <si>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</si>
  <si>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</si>
  <si>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</si>
  <si>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</si>
  <si>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</si>
  <si>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</si>
  <si>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</si>
  <si>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</si>
  <si>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</si>
  <si>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</si>
  <si>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</si>
  <si>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</si>
  <si>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</si>
  <si>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</si>
  <si>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</si>
  <si>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</si>
  <si>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</si>
  <si>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</si>
  <si>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</si>
  <si>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</si>
  <si>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</si>
  <si>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</si>
  <si>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</si>
  <si>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</si>
  <si>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</si>
  <si>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</si>
  <si>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</si>
  <si>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</si>
  <si>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</si>
  <si>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</si>
  <si>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</si>
  <si>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</si>
  <si>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</si>
  <si>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</si>
  <si>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</si>
  <si>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</si>
  <si>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</si>
  <si>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</si>
  <si>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</si>
  <si>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</si>
  <si>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</si>
  <si>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</si>
  <si>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</si>
  <si>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</si>
  <si>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</si>
  <si>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</si>
  <si>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</si>
  <si>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</si>
  <si>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</si>
  <si>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</si>
  <si>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</si>
  <si>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</si>
  <si>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</si>
  <si>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</si>
  <si>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</si>
  <si>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</si>
  <si>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</si>
  <si>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</si>
  <si>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</si>
  <si>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</si>
  <si>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</si>
  <si>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</si>
  <si>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</si>
  <si>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</si>
  <si>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</si>
  <si>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</si>
  <si>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</si>
  <si>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</si>
  <si>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</si>
  <si>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</si>
  <si>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</si>
  <si>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</si>
  <si>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</si>
  <si>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</si>
  <si>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</si>
  <si>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</si>
  <si>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</si>
  <si>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</si>
  <si>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</si>
  <si>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</si>
  <si>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</si>
  <si>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</si>
  <si>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</si>
  <si>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</si>
  <si>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</si>
  <si>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</si>
  <si>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</si>
  <si>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</si>
  <si>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</si>
  <si>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</si>
  <si>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</si>
  <si>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</si>
  <si>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</si>
  <si>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</si>
  <si>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</si>
  <si>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</si>
  <si>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</si>
  <si>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</si>
  <si>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</si>
  <si>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</si>
  <si>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</si>
  <si>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</si>
  <si>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</si>
  <si>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</si>
  <si>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</si>
  <si>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</si>
  <si>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</si>
  <si>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</si>
  <si>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</si>
  <si>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</si>
  <si>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</si>
  <si>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</si>
  <si>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</si>
  <si>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</si>
  <si>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</si>
  <si>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</si>
  <si>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</si>
  <si>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</si>
  <si>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</si>
  <si>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</si>
  <si>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</si>
  <si>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</si>
  <si>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</si>
  <si>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</si>
  <si>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</si>
  <si>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</si>
  <si>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</si>
  <si>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</si>
  <si>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</si>
  <si>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</si>
  <si>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</si>
  <si>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</si>
  <si>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</si>
  <si>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</si>
  <si>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</si>
  <si>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</si>
  <si>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</si>
  <si>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</si>
  <si>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</si>
  <si>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</si>
  <si>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</si>
  <si>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</si>
  <si>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</si>
  <si>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</si>
  <si>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</si>
  <si>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</si>
  <si>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</si>
  <si>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</si>
  <si>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</si>
  <si>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</si>
  <si>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</si>
  <si>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</si>
  <si>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</si>
  <si>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</si>
  <si>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</si>
  <si>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</si>
  <si>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</si>
  <si>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</si>
  <si>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</si>
  <si>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</si>
  <si>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</si>
  <si>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</si>
  <si>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</si>
  <si>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</si>
  <si>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</si>
  <si>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</si>
  <si>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</si>
  <si>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</si>
  <si>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</si>
  <si>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</si>
  <si>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</si>
  <si>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</si>
  <si>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</si>
  <si>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</si>
  <si>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</si>
  <si>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</si>
  <si>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</si>
  <si>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</si>
  <si>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</si>
  <si>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</si>
  <si>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</si>
  <si>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</si>
  <si>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</si>
  <si>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</si>
  <si>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</si>
  <si>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</si>
  <si>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</si>
  <si>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</si>
  <si>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</si>
  <si>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</si>
  <si>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</si>
  <si>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</si>
  <si>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</si>
  <si>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</si>
  <si>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</si>
  <si>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</si>
  <si>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</si>
  <si>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</si>
  <si>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</si>
  <si>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</si>
  <si>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</si>
  <si>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</si>
  <si>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</si>
  <si>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</si>
  <si>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</si>
  <si>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</si>
  <si>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</si>
  <si>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</si>
  <si>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</si>
  <si>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</si>
  <si>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</si>
  <si>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</si>
  <si>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</si>
  <si>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</si>
  <si>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</si>
  <si>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</si>
  <si>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</si>
  <si>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</si>
  <si>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</si>
  <si>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</si>
  <si>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</si>
  <si>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</si>
  <si>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</si>
  <si>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</si>
  <si>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</si>
  <si>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</si>
  <si>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</si>
  <si>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</si>
  <si>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</si>
  <si>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</si>
  <si>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</si>
  <si>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</si>
  <si>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</si>
  <si>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</si>
  <si>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</si>
  <si>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</si>
  <si>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</si>
  <si>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</si>
  <si>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</si>
  <si>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</si>
  <si>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</si>
  <si>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</si>
  <si>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</si>
  <si>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</si>
  <si>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</si>
  <si>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</si>
  <si>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</si>
  <si>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</si>
  <si>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</si>
  <si>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</si>
  <si>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</si>
  <si>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</si>
  <si>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</si>
  <si>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</si>
  <si>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</si>
  <si>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</si>
  <si>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</si>
  <si>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</si>
  <si>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</si>
  <si>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</si>
  <si>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</si>
  <si>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</si>
  <si>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</si>
  <si>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</si>
  <si>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</si>
  <si>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</si>
  <si>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</si>
  <si>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</si>
  <si>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</si>
  <si>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</si>
  <si>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</si>
  <si>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</si>
  <si>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</si>
  <si>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</si>
  <si>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</si>
  <si>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</si>
  <si>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</si>
  <si>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</si>
  <si>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</si>
  <si>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</si>
  <si>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</si>
  <si>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</si>
  <si>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</si>
  <si>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</si>
  <si>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</si>
  <si>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</si>
  <si>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</si>
  <si>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</si>
  <si>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</si>
  <si>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</si>
  <si>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</si>
  <si>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</si>
  <si>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</si>
  <si>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</si>
  <si>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</si>
  <si>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</si>
  <si>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</si>
  <si>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</si>
  <si>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</si>
  <si>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</si>
  <si>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</si>
  <si>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</si>
  <si>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</si>
  <si>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</si>
  <si>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</si>
  <si>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</si>
  <si>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</si>
  <si>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</si>
  <si>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</si>
  <si>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</si>
  <si>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</si>
  <si>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</si>
  <si>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</si>
  <si>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</si>
  <si>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</si>
  <si>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</si>
  <si>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</si>
  <si>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</si>
  <si>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</si>
  <si>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</si>
  <si>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</si>
  <si>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</si>
  <si>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</si>
  <si>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</si>
  <si>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</si>
  <si>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</si>
  <si>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</si>
  <si>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</si>
  <si>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</si>
  <si>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</si>
  <si>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</si>
  <si>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</si>
  <si>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</si>
  <si>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</si>
  <si>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</si>
  <si>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</si>
  <si>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</si>
  <si>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</si>
  <si>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</si>
  <si>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</si>
  <si>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</si>
  <si>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</si>
  <si>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</si>
  <si>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</si>
  <si>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</si>
  <si>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</si>
  <si>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</si>
  <si>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</si>
  <si>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</si>
  <si>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</si>
  <si>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</si>
  <si>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</si>
  <si>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</si>
  <si>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</si>
  <si>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</si>
  <si>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</si>
  <si>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</si>
  <si>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</si>
  <si>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</si>
  <si>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</si>
  <si>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</si>
  <si>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</si>
  <si>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</si>
  <si>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</si>
  <si>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</si>
  <si>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</si>
  <si>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</si>
  <si>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</si>
  <si>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</si>
  <si>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</si>
  <si>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</si>
  <si>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</si>
  <si>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</si>
  <si>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</si>
  <si>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</si>
  <si>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</si>
  <si>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</si>
  <si>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</si>
  <si>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</si>
  <si>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</si>
  <si>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</si>
  <si>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</si>
  <si>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</si>
  <si>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</si>
  <si>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</si>
  <si>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</si>
  <si>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</si>
  <si>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</si>
  <si>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</si>
  <si>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</si>
  <si>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</si>
  <si>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</si>
  <si>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</si>
  <si>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</si>
  <si>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</si>
  <si>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</si>
  <si>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</si>
  <si>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</si>
  <si>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</si>
  <si>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</si>
  <si>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</si>
  <si>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</si>
  <si>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</si>
  <si>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</si>
  <si>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</si>
  <si>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</si>
  <si>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</si>
  <si>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</si>
  <si>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</si>
  <si>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</si>
  <si>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</si>
  <si>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</si>
  <si>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</si>
  <si>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</si>
  <si>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</si>
  <si>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</si>
  <si>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</si>
  <si>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</si>
  <si>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</si>
  <si>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</si>
  <si>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</si>
  <si>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</si>
  <si>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</si>
  <si>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</si>
  <si>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</si>
  <si>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</si>
  <si>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</si>
  <si>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</si>
  <si>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</si>
  <si>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</si>
  <si>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</si>
  <si>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</si>
  <si>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</si>
  <si>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</si>
  <si>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</si>
  <si>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</si>
  <si>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</si>
  <si>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</si>
  <si>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</si>
  <si>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</si>
  <si>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</si>
  <si>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</si>
  <si>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</si>
  <si>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</si>
  <si>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</si>
  <si>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</si>
  <si>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</si>
  <si>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</si>
  <si>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</si>
  <si>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</si>
  <si>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</si>
  <si>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</si>
  <si>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</si>
  <si>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</si>
  <si>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</si>
  <si>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</si>
  <si>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</si>
  <si>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</si>
  <si>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</si>
  <si>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</si>
  <si>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</si>
  <si>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</si>
  <si>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</si>
  <si>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</si>
  <si>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</si>
  <si>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</si>
  <si>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</si>
  <si>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</si>
  <si>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</si>
  <si>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</si>
  <si>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</si>
  <si>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</si>
  <si>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</si>
  <si>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</si>
  <si>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</si>
  <si>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</si>
  <si>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</si>
  <si>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</si>
  <si>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</si>
  <si>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</si>
  <si>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</si>
  <si>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</si>
  <si>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</si>
  <si>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</si>
  <si>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</si>
  <si>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</si>
  <si>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</si>
  <si>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</si>
  <si>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</si>
  <si>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</si>
  <si>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</si>
  <si>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</si>
  <si>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</si>
  <si>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</si>
  <si>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</si>
  <si>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</si>
  <si>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</si>
  <si>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</si>
  <si>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</si>
  <si>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</si>
  <si>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</si>
  <si>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</si>
  <si>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</si>
  <si>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</si>
  <si>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</si>
  <si>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</si>
  <si>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</si>
  <si>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</si>
  <si>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</si>
  <si>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</si>
  <si>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</si>
  <si>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</si>
  <si>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</si>
  <si>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</si>
  <si>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</si>
  <si>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</si>
  <si>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</si>
  <si>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</si>
  <si>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</si>
  <si>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</si>
  <si>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</si>
  <si>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</si>
  <si>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</si>
  <si>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</si>
  <si>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</si>
  <si>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</si>
  <si>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</si>
  <si>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</si>
  <si>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</si>
  <si>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</si>
  <si>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</si>
  <si>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</si>
  <si>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</si>
  <si>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</si>
  <si>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</si>
  <si>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</si>
  <si>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</si>
  <si>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</si>
  <si>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</si>
  <si>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</si>
  <si>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</si>
  <si>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</si>
  <si>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</si>
  <si>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</si>
  <si>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</si>
  <si>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</si>
  <si>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</si>
  <si>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</si>
  <si>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</si>
  <si>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</si>
  <si>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</si>
  <si>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</si>
  <si>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</si>
  <si>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</si>
  <si>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</si>
  <si>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</si>
  <si>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</si>
  <si>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</si>
  <si>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</si>
  <si>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</si>
  <si>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</si>
  <si>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</si>
  <si>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</si>
  <si>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</si>
  <si>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</si>
  <si>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</si>
  <si>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</si>
  <si>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</si>
  <si>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</si>
  <si>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</si>
  <si>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</si>
  <si>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</si>
  <si>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</si>
  <si>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</si>
  <si>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</si>
  <si>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</si>
  <si>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</si>
  <si>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</si>
  <si>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</si>
  <si>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</si>
  <si>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</si>
  <si>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</si>
  <si>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</si>
  <si>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</si>
  <si>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</si>
  <si>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</si>
  <si>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</si>
  <si>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</si>
  <si>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</si>
  <si>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</si>
  <si>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</si>
  <si>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</si>
  <si>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</si>
  <si>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</si>
  <si>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</si>
  <si>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</si>
  <si>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</si>
  <si>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</si>
  <si>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</si>
  <si>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</si>
  <si>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</si>
  <si>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</si>
  <si>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</si>
  <si>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</si>
  <si>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</si>
  <si>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</si>
  <si>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</si>
  <si>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</si>
  <si>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</si>
  <si>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</si>
  <si>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</si>
  <si>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</si>
  <si>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</si>
  <si>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</si>
  <si>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</si>
  <si>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</si>
  <si>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</si>
  <si>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</si>
  <si>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</si>
  <si>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</si>
  <si>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</si>
  <si>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</si>
  <si>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</si>
  <si>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</si>
  <si>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</si>
  <si>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</si>
  <si>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</si>
  <si>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</si>
  <si>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</si>
  <si>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</si>
  <si>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</si>
  <si>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</si>
  <si>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</si>
  <si>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</si>
  <si>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</si>
  <si>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</si>
  <si>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</si>
  <si>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</si>
  <si>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</si>
  <si>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</si>
  <si>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</si>
  <si>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</si>
  <si>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</si>
  <si>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</si>
  <si>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</si>
  <si>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</si>
  <si>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</si>
  <si>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</si>
  <si>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</si>
  <si>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</si>
  <si>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</si>
  <si>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</si>
  <si>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</si>
  <si>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</si>
  <si>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</si>
  <si>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</si>
  <si>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</si>
  <si>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</si>
  <si>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</si>
  <si>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</si>
  <si>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</si>
  <si>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</si>
  <si>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</si>
  <si>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</si>
  <si>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</si>
  <si>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</si>
  <si>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</si>
  <si>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</si>
  <si>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</si>
  <si>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</si>
  <si>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</si>
  <si>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</si>
  <si>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</si>
  <si>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</si>
  <si>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</si>
  <si>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</si>
  <si>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</si>
  <si>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</si>
  <si>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</si>
  <si>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</si>
  <si>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</si>
  <si>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</si>
  <si>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</si>
  <si>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</si>
  <si>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</si>
  <si>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</si>
  <si>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</si>
  <si>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</si>
  <si>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</si>
  <si>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</si>
  <si>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</si>
  <si>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</si>
  <si>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</si>
  <si>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</si>
  <si>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</si>
  <si>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</si>
  <si>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</si>
  <si>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</si>
  <si>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</si>
  <si>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</si>
  <si>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</si>
  <si>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</si>
  <si>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</si>
  <si>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</si>
  <si>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</si>
  <si>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</si>
  <si>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</si>
  <si>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</si>
  <si>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</si>
  <si>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</si>
  <si>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</si>
  <si>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</si>
  <si>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</si>
  <si>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</si>
  <si>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</si>
  <si>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</si>
  <si>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</si>
  <si>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</si>
  <si>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</si>
  <si>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</si>
  <si>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</si>
  <si>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</si>
  <si>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</si>
  <si>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</si>
  <si>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</si>
  <si>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</si>
  <si>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</si>
  <si>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</si>
  <si>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</si>
  <si>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</si>
  <si>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</si>
  <si>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</si>
  <si>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</si>
  <si>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</si>
  <si>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</si>
  <si>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</si>
  <si>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</si>
  <si>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</si>
  <si>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</si>
  <si>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</si>
  <si>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</si>
  <si>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</si>
  <si>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</si>
  <si>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</si>
  <si>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</si>
  <si>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</si>
  <si>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</si>
  <si>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</si>
  <si>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</si>
  <si>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</si>
  <si>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</si>
  <si>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</si>
  <si>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</si>
  <si>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</si>
  <si>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</si>
  <si>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</si>
  <si>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</si>
  <si>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</si>
  <si>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</si>
  <si>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</si>
  <si>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</si>
  <si>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</si>
  <si>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</si>
  <si>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</si>
  <si>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</si>
  <si>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</si>
  <si>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</si>
  <si>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</si>
  <si>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</si>
  <si>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</si>
  <si>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</si>
  <si>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</si>
  <si>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</si>
  <si>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</si>
  <si>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</si>
  <si>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</si>
  <si>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</si>
  <si>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</si>
  <si>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</si>
  <si>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</si>
  <si>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</si>
  <si>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</si>
  <si>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</si>
  <si>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</si>
  <si>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</si>
  <si>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</si>
  <si>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</si>
  <si>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</si>
  <si>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</si>
  <si>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</si>
  <si>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</si>
  <si>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</si>
  <si>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</si>
  <si>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</si>
  <si>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</si>
  <si>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</si>
  <si>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</si>
  <si>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</si>
  <si>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</si>
  <si>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</si>
  <si>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</si>
  <si>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</si>
  <si>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</si>
  <si>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</si>
  <si>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</si>
  <si>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</si>
  <si>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</si>
  <si>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</si>
  <si>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</si>
  <si>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</si>
  <si>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</si>
  <si>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</si>
  <si>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</si>
  <si>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</si>
  <si>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</si>
  <si>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</si>
  <si>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</si>
  <si>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</si>
  <si>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</si>
  <si>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</si>
  <si>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</si>
  <si>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</si>
  <si>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</si>
  <si>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</si>
  <si>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</si>
  <si>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</si>
  <si>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</si>
  <si>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</si>
  <si>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</si>
  <si>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</si>
  <si>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</si>
  <si>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</si>
  <si>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</si>
  <si>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</si>
  <si>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</si>
  <si>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</si>
  <si>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</si>
  <si>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</si>
  <si>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</si>
  <si>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</si>
  <si>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</si>
  <si>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</si>
  <si>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</si>
  <si>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</si>
  <si>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</si>
  <si>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</si>
  <si>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</si>
  <si>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</si>
  <si>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</si>
  <si>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</si>
  <si>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</si>
  <si>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</si>
  <si>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</si>
  <si>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</si>
  <si>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</si>
  <si>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</si>
  <si>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</si>
  <si>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</si>
  <si>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</si>
  <si>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</si>
  <si>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</si>
  <si>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</si>
  <si>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</si>
  <si>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</si>
  <si>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</si>
  <si>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</si>
  <si>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</si>
  <si>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</si>
  <si>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</si>
  <si>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</si>
  <si>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</si>
  <si>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</si>
  <si>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</si>
  <si>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</si>
  <si>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</si>
  <si>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</si>
  <si>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</si>
  <si>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</si>
  <si>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</si>
  <si>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</si>
  <si>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</si>
  <si>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</si>
  <si>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</si>
  <si>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</si>
  <si>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</si>
  <si>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</si>
  <si>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</si>
  <si>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</si>
  <si>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</si>
  <si>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</si>
  <si>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</si>
  <si>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</si>
  <si>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</si>
  <si>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</si>
  <si>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</si>
  <si>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</si>
  <si>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</si>
  <si>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</si>
  <si>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</si>
  <si>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</si>
  <si>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</si>
  <si>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</si>
  <si>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</si>
  <si>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</si>
  <si>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</si>
  <si>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</si>
  <si>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</si>
  <si>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</si>
  <si>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</si>
  <si>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</si>
  <si>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</si>
  <si>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</si>
  <si>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</si>
  <si>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</si>
  <si>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</si>
  <si>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</si>
  <si>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</si>
  <si>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</si>
  <si>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</si>
  <si>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</si>
  <si>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</si>
  <si>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</si>
  <si>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</si>
  <si>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</si>
  <si>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</si>
  <si>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</si>
  <si>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</si>
  <si>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</si>
  <si>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</si>
  <si>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</si>
  <si>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</si>
  <si>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</si>
  <si>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</si>
  <si>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</si>
  <si>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</si>
  <si>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</si>
  <si>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</si>
  <si>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</si>
  <si>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</si>
  <si>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</si>
  <si>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</si>
  <si>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</si>
  <si>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</si>
  <si>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</si>
  <si>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</si>
  <si>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</si>
  <si>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</si>
  <si>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</si>
  <si>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</si>
  <si>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</si>
  <si>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</si>
  <si>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</si>
  <si>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</si>
  <si>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</si>
  <si>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</si>
  <si>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</si>
  <si>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</si>
  <si>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</si>
  <si>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</si>
  <si>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</si>
  <si>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</si>
  <si>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</si>
  <si>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</si>
  <si>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</si>
  <si>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</si>
  <si>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</si>
  <si>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</si>
  <si>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</si>
  <si>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</si>
  <si>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</si>
  <si>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</si>
  <si>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</si>
  <si>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</si>
  <si>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</si>
  <si>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</si>
  <si>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</si>
  <si>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</si>
  <si>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</si>
  <si>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</si>
  <si>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</si>
  <si>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</si>
  <si>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</si>
  <si>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</si>
  <si>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</si>
  <si>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</si>
  <si>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</si>
  <si>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</si>
  <si>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</si>
  <si>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</si>
  <si>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</si>
  <si>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</si>
  <si>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</si>
  <si>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</si>
  <si>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</si>
  <si>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</si>
  <si>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</si>
  <si>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</si>
  <si>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</si>
  <si>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</si>
  <si>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</si>
  <si>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</si>
  <si>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</si>
  <si>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</si>
  <si>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</si>
  <si>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</si>
  <si>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</si>
  <si>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</si>
  <si>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</si>
  <si>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</si>
  <si>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</si>
  <si>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</si>
  <si>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</si>
  <si>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</si>
  <si>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</si>
  <si>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</si>
  <si>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</si>
  <si>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</si>
  <si>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</si>
  <si>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</si>
  <si>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</si>
  <si>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</si>
  <si>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</si>
  <si>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</si>
  <si>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</si>
  <si>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</si>
  <si>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</si>
  <si>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</si>
  <si>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</si>
  <si>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</si>
  <si>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</si>
  <si>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</si>
  <si>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</si>
  <si>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</si>
  <si>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</si>
  <si>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</si>
  <si>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</si>
  <si>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</si>
  <si>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</si>
  <si>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</si>
  <si>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</si>
  <si>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</si>
  <si>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</si>
  <si>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</si>
  <si>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</si>
  <si>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</si>
  <si>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</si>
  <si>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</si>
  <si>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</si>
  <si>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</si>
  <si>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</si>
  <si>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</si>
  <si>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</si>
  <si>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</si>
  <si>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</si>
  <si>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</si>
  <si>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</si>
  <si>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</si>
  <si>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</si>
  <si>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</si>
  <si>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</si>
  <si>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</si>
  <si>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</si>
  <si>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</si>
  <si>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</si>
  <si>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</si>
  <si>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</si>
  <si>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</si>
  <si>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</si>
  <si>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</si>
  <si>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</si>
  <si>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</si>
  <si>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</si>
  <si>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</si>
  <si>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</si>
  <si>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</si>
  <si>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</si>
  <si>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</si>
  <si>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</si>
  <si>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</si>
  <si>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</si>
  <si>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</si>
  <si>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</si>
  <si>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</si>
  <si>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</si>
  <si>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</si>
  <si>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</si>
  <si>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</si>
  <si>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</si>
  <si>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</si>
  <si>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</si>
  <si>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</si>
  <si>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</si>
  <si>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</si>
  <si>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</si>
  <si>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</si>
  <si>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</si>
  <si>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</si>
  <si>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</si>
  <si>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</si>
  <si>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</si>
  <si>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</si>
  <si>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</si>
  <si>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</si>
  <si>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</si>
  <si>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</si>
  <si>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</si>
  <si>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</si>
  <si>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</si>
  <si>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</si>
  <si>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</si>
  <si>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</si>
  <si>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</si>
  <si>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</si>
  <si>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</si>
  <si>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</si>
  <si>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</si>
  <si>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</si>
  <si>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</si>
  <si>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</si>
  <si>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</si>
  <si>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</si>
  <si>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</si>
  <si>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</si>
  <si>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</si>
  <si>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</si>
  <si>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</si>
  <si>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</si>
  <si>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</si>
  <si>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</si>
  <si>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</si>
  <si>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</si>
  <si>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</si>
  <si>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</si>
  <si>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</si>
  <si>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</si>
  <si>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</si>
  <si>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</si>
  <si>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</si>
  <si>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</si>
  <si>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</si>
  <si>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</si>
  <si>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</si>
  <si>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</si>
  <si>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</si>
  <si>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</si>
  <si>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</si>
  <si>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</si>
  <si>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</si>
  <si>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</si>
  <si>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</si>
  <si>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</si>
  <si>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</si>
  <si>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</si>
  <si>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</si>
  <si>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</si>
  <si>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</si>
  <si>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</si>
  <si>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</si>
  <si>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</si>
  <si>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</si>
  <si>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</si>
  <si>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</si>
  <si>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</si>
  <si>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</si>
  <si>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</si>
  <si>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</si>
  <si>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</si>
  <si>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</si>
  <si>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</si>
  <si>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</si>
  <si>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</si>
  <si>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</si>
  <si>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</si>
  <si>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</si>
  <si>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</si>
  <si>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</si>
  <si>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</si>
  <si>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</si>
  <si>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</si>
  <si>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</si>
  <si>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</si>
  <si>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</si>
  <si>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</si>
  <si>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</si>
  <si>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</si>
  <si>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</si>
  <si>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</si>
  <si>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</si>
  <si>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</si>
  <si>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</si>
  <si>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</si>
  <si>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</si>
  <si>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</si>
  <si>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</si>
  <si>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</si>
  <si>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</si>
  <si>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</si>
  <si>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</si>
  <si>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</si>
  <si>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</si>
  <si>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</si>
  <si>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</si>
  <si>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</si>
  <si>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</si>
  <si>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</si>
  <si>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</si>
  <si>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</si>
  <si>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</si>
  <si>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</si>
  <si>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</si>
  <si>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</si>
  <si>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</si>
  <si>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</si>
  <si>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</si>
  <si>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</si>
  <si>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</si>
  <si>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</si>
  <si>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</si>
  <si>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</si>
  <si>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</si>
  <si>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</si>
  <si>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</si>
  <si>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</si>
  <si>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</si>
  <si>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</si>
  <si>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</si>
  <si>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</si>
  <si>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</si>
  <si>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</si>
  <si>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</si>
  <si>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</si>
  <si>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</si>
  <si>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</si>
  <si>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</si>
  <si>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</si>
  <si>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</si>
  <si>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</si>
  <si>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</si>
  <si>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</si>
  <si>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</si>
  <si>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</si>
  <si>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</si>
  <si>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</si>
  <si>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</si>
  <si>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</si>
  <si>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</si>
  <si>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</si>
  <si>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</si>
  <si>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</si>
  <si>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</si>
  <si>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</si>
  <si>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</si>
  <si>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</si>
  <si>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</si>
  <si>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</si>
  <si>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</si>
  <si>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</si>
  <si>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</si>
  <si>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</si>
  <si>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</si>
  <si>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</si>
  <si>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</si>
  <si>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</si>
  <si>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</si>
  <si>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</si>
  <si>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</si>
  <si>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</si>
  <si>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</si>
  <si>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</si>
  <si>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</si>
  <si>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</si>
  <si>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</si>
  <si>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</si>
  <si>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</si>
  <si>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</si>
  <si>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</si>
  <si>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</si>
  <si>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</si>
  <si>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</si>
  <si>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</si>
  <si>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</si>
  <si>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</si>
  <si>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</si>
  <si>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</si>
  <si>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</si>
  <si>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</si>
  <si>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</si>
  <si>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</si>
  <si>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</si>
  <si>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</si>
  <si>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</si>
  <si>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</si>
  <si>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</si>
  <si>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</si>
  <si>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</si>
  <si>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</si>
  <si>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</si>
  <si>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</si>
  <si>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</si>
  <si>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</si>
  <si>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</si>
  <si>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</si>
  <si>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</si>
  <si>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</si>
  <si>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</si>
  <si>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</si>
  <si>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</si>
  <si>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</si>
  <si>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</si>
  <si>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</si>
  <si>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</si>
  <si>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</si>
  <si>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</si>
  <si>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</si>
  <si>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</si>
  <si>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</si>
  <si>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</si>
  <si>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</si>
  <si>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</si>
  <si>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</si>
  <si>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</si>
  <si>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</si>
  <si>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</si>
  <si>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</si>
  <si>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</si>
  <si>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</si>
  <si>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</si>
  <si>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</si>
  <si>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</si>
  <si>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</si>
  <si>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</si>
  <si>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</si>
  <si>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</si>
  <si>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</si>
  <si>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</si>
  <si>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</si>
  <si>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</si>
  <si>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</si>
  <si>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</si>
  <si>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</si>
  <si>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</si>
  <si>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</si>
  <si>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</si>
  <si>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</si>
  <si>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</si>
  <si>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</si>
  <si>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</si>
  <si>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</si>
  <si>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</si>
  <si>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</si>
  <si>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</si>
  <si>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</si>
  <si>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</si>
  <si>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</si>
  <si>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</si>
  <si>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</si>
  <si>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</si>
  <si>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</si>
  <si>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</si>
  <si>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</si>
  <si>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</si>
  <si>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</si>
  <si>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</si>
  <si>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</si>
  <si>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</si>
  <si>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</si>
  <si>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</si>
  <si>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</si>
  <si>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</si>
  <si>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</si>
  <si>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</si>
  <si>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</si>
  <si>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</si>
  <si>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</si>
  <si>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</si>
  <si>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</si>
  <si>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</si>
  <si>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</si>
  <si>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</si>
  <si>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</si>
  <si>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</si>
  <si>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</si>
  <si>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</si>
  <si>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</si>
  <si>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</si>
  <si>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</si>
  <si>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</si>
  <si>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</si>
  <si>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</si>
  <si>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</si>
  <si>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</si>
  <si>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</si>
  <si>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</si>
  <si>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</si>
  <si>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</si>
  <si>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</si>
  <si>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</si>
  <si>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</si>
  <si>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</si>
  <si>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</si>
  <si>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</si>
  <si>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</si>
  <si>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</si>
  <si>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</si>
  <si>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</si>
  <si>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</si>
  <si>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</si>
  <si>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</si>
  <si>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</si>
  <si>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</si>
  <si>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</si>
  <si>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</si>
  <si>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</si>
  <si>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</si>
  <si>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</si>
  <si>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</si>
  <si>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</si>
  <si>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</si>
  <si>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</si>
  <si>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</si>
  <si>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</si>
  <si>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</si>
  <si>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</si>
  <si>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</si>
  <si>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</si>
  <si>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</si>
  <si>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</si>
  <si>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</si>
  <si>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</si>
  <si>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</si>
  <si>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</si>
  <si>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</si>
  <si>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</si>
  <si>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</si>
  <si>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</si>
  <si>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</si>
  <si>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</si>
  <si>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</si>
  <si>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</si>
  <si>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</si>
  <si>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</si>
  <si>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</si>
  <si>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</si>
  <si>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</si>
  <si>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</si>
  <si>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</si>
  <si>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</si>
  <si>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</si>
  <si>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</si>
  <si>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</si>
  <si>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</si>
  <si>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</si>
  <si>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</si>
  <si>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</si>
  <si>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</si>
  <si>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</si>
  <si>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</si>
  <si>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</si>
  <si>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</si>
  <si>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</si>
  <si>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</si>
  <si>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</si>
  <si>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</si>
  <si>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</si>
  <si>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</si>
  <si>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</si>
  <si>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</si>
  <si>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</si>
  <si>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</si>
  <si>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</si>
  <si>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</si>
  <si>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</si>
  <si>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</si>
  <si>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</si>
  <si>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</si>
  <si>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</si>
  <si>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</si>
  <si>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</si>
  <si>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</si>
  <si>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</si>
  <si>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</si>
  <si>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</si>
  <si>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</si>
  <si>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</si>
  <si>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</si>
  <si>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</si>
  <si>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</si>
  <si>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</si>
  <si>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</si>
  <si>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</si>
  <si>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</si>
  <si>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</si>
  <si>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</si>
  <si>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</si>
  <si>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</si>
  <si>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</si>
  <si>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</si>
  <si>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</si>
  <si>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</si>
  <si>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</si>
  <si>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</si>
  <si>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</si>
  <si>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</si>
  <si>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</si>
  <si>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</si>
  <si>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</si>
  <si>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</si>
  <si>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</si>
  <si>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</si>
  <si>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</si>
  <si>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</si>
  <si>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</si>
  <si>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</si>
  <si>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</si>
  <si>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</si>
  <si>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</si>
  <si>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</si>
  <si>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</si>
  <si>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</si>
  <si>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</si>
  <si>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</si>
  <si>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</si>
  <si>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</si>
  <si>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</si>
  <si>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</si>
  <si>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</si>
  <si>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</si>
  <si>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</si>
  <si>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</si>
  <si>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</si>
  <si>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</si>
  <si>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</si>
  <si>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</si>
  <si>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</si>
  <si>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</si>
  <si>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</si>
  <si>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</si>
  <si>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</si>
  <si>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</si>
  <si>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</si>
  <si>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</si>
  <si>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</si>
  <si>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</si>
  <si>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</si>
  <si>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</si>
  <si>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</si>
  <si>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</si>
  <si>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</si>
  <si>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</si>
  <si>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</si>
  <si>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</si>
  <si>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</si>
  <si>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</si>
  <si>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</si>
  <si>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</si>
  <si>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</si>
  <si>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</si>
  <si>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</si>
  <si>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</si>
  <si>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</si>
  <si>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</si>
  <si>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</si>
  <si>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</si>
  <si>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</si>
  <si>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</si>
  <si>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</si>
  <si>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</si>
  <si>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</si>
  <si>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</si>
  <si>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</si>
  <si>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</si>
  <si>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</si>
  <si>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</si>
  <si>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</si>
  <si>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</si>
  <si>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</si>
  <si>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</si>
  <si>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</si>
  <si>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</si>
  <si>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</si>
  <si>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</si>
  <si>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</si>
  <si>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</si>
  <si>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</si>
  <si>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</si>
  <si>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</si>
  <si>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</si>
  <si>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</si>
  <si>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</si>
  <si>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</si>
  <si>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</si>
  <si>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</si>
  <si>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</si>
  <si>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</si>
  <si>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</si>
  <si>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</si>
  <si>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</si>
  <si>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</si>
  <si>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</si>
  <si>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</si>
  <si>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</si>
  <si>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</si>
  <si>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</si>
  <si>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</si>
  <si>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</si>
  <si>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</si>
  <si>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</si>
  <si>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</si>
  <si>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</si>
  <si>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</si>
  <si>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</si>
  <si>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</si>
  <si>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</si>
  <si>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</si>
  <si>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</si>
  <si>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</si>
  <si>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</si>
  <si>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</si>
  <si>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</si>
  <si>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</si>
  <si>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</si>
  <si>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</si>
  <si>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</si>
  <si>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</si>
  <si>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</si>
  <si>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</si>
  <si>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</si>
  <si>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</si>
  <si>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</si>
  <si>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</si>
  <si>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</si>
  <si>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</si>
  <si>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</si>
  <si>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</si>
  <si>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</si>
  <si>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</si>
  <si>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</si>
  <si>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</si>
  <si>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</si>
  <si>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</si>
  <si>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</si>
  <si>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</si>
  <si>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</si>
  <si>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</si>
  <si>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</si>
  <si>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</si>
  <si>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</si>
  <si>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</si>
  <si>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</si>
  <si>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</si>
  <si>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</si>
  <si>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</si>
  <si>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</si>
  <si>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</si>
  <si>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</si>
  <si>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</si>
  <si>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</si>
  <si>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</si>
  <si>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</si>
  <si>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</si>
  <si>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</si>
  <si>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</si>
  <si>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</si>
  <si>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</si>
  <si>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</si>
  <si>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</si>
  <si>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</si>
  <si>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</si>
  <si>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</si>
  <si>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</si>
  <si>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</si>
  <si>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</si>
  <si>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</si>
  <si>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</si>
  <si>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</si>
  <si>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</si>
  <si>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</si>
  <si>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</si>
  <si>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</si>
  <si>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</si>
  <si>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</si>
  <si>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</si>
  <si>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</si>
  <si>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</si>
  <si>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</si>
  <si>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</si>
  <si>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</si>
  <si>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</si>
  <si>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</si>
  <si>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</si>
  <si>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</si>
  <si>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</si>
  <si>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</si>
  <si>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</si>
  <si>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</si>
  <si>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</si>
  <si>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</si>
  <si>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</si>
  <si>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</si>
  <si>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</si>
  <si>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</si>
  <si>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</si>
  <si>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</si>
  <si>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</si>
  <si>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</si>
  <si>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</si>
  <si>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</si>
  <si>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</si>
  <si>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</si>
  <si>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</si>
  <si>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</si>
  <si>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</si>
  <si>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</si>
  <si>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</si>
  <si>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</si>
  <si>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</si>
  <si>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</si>
  <si>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</si>
  <si>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</si>
  <si>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</si>
  <si>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</si>
  <si>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</si>
  <si>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</si>
  <si>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</si>
  <si>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</si>
  <si>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</si>
  <si>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</si>
  <si>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</si>
  <si>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</si>
  <si>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</si>
  <si>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</si>
  <si>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</si>
  <si>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</si>
  <si>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</si>
  <si>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</si>
  <si>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</si>
  <si>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</si>
  <si>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</si>
  <si>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</si>
  <si>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</si>
  <si>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</si>
  <si>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</si>
  <si>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</si>
  <si>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</si>
  <si>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</si>
  <si>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</si>
  <si>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</si>
  <si>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</si>
  <si>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</si>
  <si>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</si>
  <si>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</si>
  <si>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</si>
  <si>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</si>
  <si>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</si>
  <si>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</si>
  <si>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</si>
  <si>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</si>
  <si>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</si>
  <si>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</si>
  <si>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</si>
  <si>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</si>
  <si>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</si>
  <si>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</si>
  <si>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</si>
  <si>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</si>
  <si>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</si>
  <si>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</si>
  <si>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</si>
  <si>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</si>
  <si>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</si>
  <si>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</si>
  <si>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</si>
  <si>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</si>
  <si>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</si>
  <si>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</si>
  <si>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</si>
  <si>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</si>
  <si>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</si>
  <si>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</si>
  <si>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</si>
  <si>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</si>
  <si>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</si>
  <si>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</si>
  <si>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</si>
  <si>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</si>
  <si>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</si>
  <si>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</si>
  <si>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</si>
  <si>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</si>
  <si>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</si>
  <si>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</si>
  <si>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</si>
  <si>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</si>
  <si>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</si>
  <si>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</si>
  <si>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</si>
  <si>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</si>
  <si>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</si>
  <si>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</si>
  <si>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</si>
  <si>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</si>
  <si>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</si>
  <si>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</si>
  <si>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</si>
  <si>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</si>
  <si>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</si>
  <si>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</si>
  <si>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</si>
  <si>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</si>
  <si>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</si>
  <si>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</si>
  <si>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</si>
  <si>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</si>
  <si>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</si>
  <si>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</si>
  <si>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</si>
  <si>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</si>
  <si>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</si>
  <si>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</si>
  <si>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</si>
  <si>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</si>
  <si>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</si>
  <si>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</si>
  <si>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</si>
  <si>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</si>
  <si>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</si>
  <si>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</si>
  <si>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</si>
  <si>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</si>
  <si>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</si>
  <si>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</si>
  <si>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</si>
  <si>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</si>
  <si>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</si>
  <si>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</si>
  <si>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</si>
  <si>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</si>
  <si>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</si>
  <si>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</si>
  <si>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</si>
  <si>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</si>
  <si>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</si>
  <si>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</si>
  <si>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</si>
  <si>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</si>
  <si>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</si>
  <si>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</si>
  <si>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</si>
  <si>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</si>
  <si>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</si>
  <si>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</si>
  <si>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</si>
  <si>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</si>
  <si>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</si>
  <si>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</si>
  <si>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</si>
  <si>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</si>
  <si>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</si>
  <si>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</si>
  <si>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</si>
  <si>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</si>
  <si>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</si>
  <si>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</si>
  <si>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</si>
  <si>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</si>
  <si>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</si>
  <si>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</si>
  <si>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</si>
  <si>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</si>
  <si>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</si>
  <si>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</si>
  <si>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</si>
  <si>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</si>
  <si>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</si>
  <si>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</si>
  <si>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</si>
  <si>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</si>
  <si>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</si>
  <si>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</si>
  <si>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</si>
  <si>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</si>
  <si>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</si>
  <si>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</si>
  <si>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</si>
  <si>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</si>
  <si>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</si>
  <si>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</si>
  <si>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</si>
  <si>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</si>
  <si>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</si>
  <si>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</si>
  <si>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</si>
  <si>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</si>
  <si>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</si>
  <si>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</si>
  <si>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</si>
  <si>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</si>
  <si>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</si>
  <si>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</si>
  <si>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</si>
  <si>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</si>
  <si>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</si>
  <si>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</si>
  <si>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</si>
  <si>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</si>
  <si>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</si>
  <si>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</si>
  <si>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</si>
  <si>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</si>
  <si>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</si>
  <si>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</si>
  <si>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</si>
  <si>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</si>
  <si>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</si>
  <si>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</si>
  <si>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</si>
  <si>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</si>
  <si>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</si>
  <si>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</si>
  <si>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</si>
  <si>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</si>
  <si>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</si>
  <si>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</si>
  <si>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</si>
  <si>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</si>
  <si>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</si>
  <si>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</si>
  <si>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</si>
  <si>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</si>
  <si>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</si>
  <si>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</si>
  <si>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</si>
  <si>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</si>
  <si>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</si>
  <si>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</si>
  <si>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</si>
  <si>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</si>
  <si>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</si>
  <si>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</si>
  <si>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</si>
  <si>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</si>
  <si>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</si>
  <si>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</si>
  <si>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</si>
  <si>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</si>
  <si>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</si>
  <si>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</si>
  <si>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</si>
  <si>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</si>
  <si>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</si>
  <si>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</si>
  <si>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</si>
  <si>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</si>
  <si>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</si>
  <si>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</si>
  <si>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</si>
  <si>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</si>
  <si>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</si>
  <si>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</si>
  <si>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</si>
  <si>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</si>
  <si>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</si>
  <si>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</si>
  <si>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</si>
  <si>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</si>
  <si>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</si>
  <si>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</si>
  <si>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</si>
  <si>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</si>
  <si>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</si>
  <si>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</si>
  <si>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</si>
  <si>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</si>
  <si>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</si>
  <si>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</si>
  <si>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</si>
  <si>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</si>
  <si>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</si>
  <si>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</si>
  <si>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</si>
  <si>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</si>
  <si>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</si>
  <si>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</si>
  <si>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</si>
  <si>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</si>
  <si>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</si>
  <si>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</si>
  <si>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</si>
  <si>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</si>
  <si>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</si>
  <si>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</si>
  <si>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</si>
  <si>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</si>
  <si>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</si>
  <si>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</si>
  <si>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</si>
  <si>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</si>
  <si>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</si>
  <si>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</si>
  <si>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</si>
  <si>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</si>
  <si>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</si>
  <si>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</si>
  <si>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</si>
  <si>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</si>
  <si>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</si>
  <si>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</si>
  <si>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</si>
  <si>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</si>
  <si>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</si>
  <si>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</si>
  <si>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</si>
  <si>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</si>
  <si>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</si>
  <si>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</si>
  <si>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</si>
  <si>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</si>
  <si>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</si>
  <si>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</si>
  <si>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</si>
  <si>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</si>
  <si>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</si>
  <si>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</si>
  <si>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</si>
  <si>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</si>
  <si>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</si>
  <si>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</si>
  <si>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</si>
  <si>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</si>
  <si>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</si>
  <si>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</si>
  <si>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</si>
  <si>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</si>
  <si>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</si>
  <si>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</si>
  <si>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</si>
  <si>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</si>
  <si>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</si>
  <si>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</si>
  <si>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</si>
  <si>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</si>
  <si>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</si>
  <si>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</si>
  <si>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</si>
  <si>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</si>
  <si>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</si>
  <si>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</si>
  <si>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</si>
  <si>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</si>
  <si>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</si>
  <si>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</si>
  <si>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</si>
  <si>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</si>
  <si>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</si>
  <si>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</si>
  <si>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</si>
  <si>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</si>
  <si>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</si>
  <si>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</si>
  <si>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</si>
  <si>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</si>
  <si>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</si>
  <si>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</si>
  <si>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</si>
  <si>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</si>
  <si>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</si>
  <si>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</si>
  <si>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</si>
  <si>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</si>
  <si>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</si>
  <si>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</si>
  <si>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</si>
  <si>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</si>
  <si>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</si>
  <si>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</si>
  <si>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</si>
  <si>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</si>
  <si>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</si>
  <si>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</si>
  <si>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</si>
  <si>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</si>
  <si>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</si>
  <si>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</si>
  <si>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</si>
  <si>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</si>
  <si>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</si>
  <si>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</si>
  <si>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</si>
  <si>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</si>
  <si>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</si>
  <si>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</si>
  <si>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</si>
  <si>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</si>
  <si>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</si>
  <si>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</si>
  <si>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</si>
  <si>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</si>
  <si>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</si>
  <si>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</si>
  <si>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</si>
  <si>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</si>
  <si>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</si>
  <si>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</si>
  <si>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</si>
  <si>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</si>
  <si>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</si>
  <si>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</si>
  <si>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</si>
  <si>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</si>
  <si>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</si>
  <si>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</si>
  <si>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</si>
  <si>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</si>
  <si>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</si>
  <si>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</si>
  <si>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</si>
  <si>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</si>
  <si>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</si>
  <si>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</si>
  <si>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</si>
  <si>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</si>
  <si>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</si>
  <si>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</si>
  <si>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</si>
  <si>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</si>
  <si>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</si>
  <si>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</si>
  <si>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</si>
  <si>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</si>
  <si>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</si>
  <si>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</si>
  <si>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</si>
  <si>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</si>
  <si>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</si>
  <si>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</si>
  <si>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</si>
  <si>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</si>
  <si>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</si>
  <si>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</si>
  <si>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</si>
  <si>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</si>
  <si>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</si>
  <si>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</si>
  <si>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</si>
  <si>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</si>
  <si>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</si>
  <si>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</si>
  <si>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</si>
  <si>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</si>
  <si>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</si>
  <si>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</si>
  <si>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</si>
  <si>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</si>
  <si>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</si>
  <si>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</si>
  <si>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</si>
  <si>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</si>
  <si>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</si>
  <si>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</si>
  <si>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</si>
  <si>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</si>
  <si>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</si>
  <si>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</si>
  <si>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</si>
  <si>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</si>
  <si>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</si>
  <si>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</si>
  <si>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</si>
  <si>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</si>
  <si>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</si>
  <si>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</si>
  <si>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</si>
  <si>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</si>
  <si>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</si>
  <si>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</si>
  <si>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</si>
  <si>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</si>
  <si>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</si>
  <si>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</si>
  <si>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</si>
  <si>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</si>
  <si>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</si>
  <si>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</si>
  <si>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</si>
  <si>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</si>
  <si>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</si>
  <si>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</si>
  <si>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</si>
  <si>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</si>
  <si>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</si>
  <si>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</si>
  <si>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</si>
  <si>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</si>
  <si>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</si>
  <si>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</si>
  <si>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</si>
  <si>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</si>
  <si>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</si>
  <si>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</si>
  <si>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</si>
  <si>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</si>
  <si>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</si>
  <si>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</si>
  <si>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</si>
  <si>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</si>
  <si>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</si>
  <si>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</si>
  <si>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</si>
  <si>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</si>
  <si>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</si>
  <si>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</si>
  <si>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</si>
  <si>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</si>
  <si>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</si>
  <si>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</si>
  <si>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</si>
  <si>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</si>
  <si>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</si>
  <si>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</si>
  <si>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</si>
  <si>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</si>
  <si>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</si>
  <si>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</si>
  <si>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</si>
  <si>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</si>
  <si>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</si>
  <si>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</si>
  <si>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</si>
  <si>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</si>
  <si>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</si>
  <si>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</si>
  <si>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</si>
  <si>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</si>
  <si>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</si>
  <si>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</si>
  <si>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</si>
  <si>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</si>
  <si>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</si>
  <si>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</si>
  <si>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</si>
  <si>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</si>
  <si>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</si>
  <si>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</si>
  <si>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</si>
  <si>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</si>
  <si>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</si>
  <si>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</si>
  <si>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</si>
  <si>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</si>
  <si>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</si>
  <si>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</si>
  <si>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</si>
  <si>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</si>
  <si>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</si>
  <si>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</si>
  <si>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</si>
  <si>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</si>
  <si>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</si>
  <si>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</si>
  <si>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</si>
  <si>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</si>
  <si>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</si>
  <si>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</si>
  <si>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</si>
  <si>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</si>
  <si>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</si>
  <si>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</si>
  <si>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</si>
  <si>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</si>
  <si>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</si>
  <si>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</si>
  <si>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</si>
  <si>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</si>
  <si>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</si>
  <si>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</si>
  <si>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</si>
  <si>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</si>
  <si>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</si>
  <si>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</si>
  <si>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</si>
  <si>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</si>
  <si>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</si>
  <si>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</si>
  <si>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</si>
  <si>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</si>
  <si>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</si>
  <si>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</si>
  <si>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</si>
  <si>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</si>
  <si>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</si>
  <si>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</si>
  <si>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</si>
  <si>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</si>
  <si>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</si>
  <si>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</si>
  <si>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</si>
  <si>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</si>
  <si>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</si>
  <si>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</si>
  <si>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</si>
  <si>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</si>
  <si>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</si>
  <si>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</si>
  <si>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</si>
  <si>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</si>
  <si>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</si>
  <si>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</si>
  <si>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</si>
  <si>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</si>
  <si>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</si>
  <si>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</si>
  <si>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</si>
  <si>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</si>
  <si>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</si>
  <si>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</si>
  <si>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</si>
  <si>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</si>
  <si>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</si>
  <si>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</si>
  <si>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</si>
  <si>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</si>
  <si>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</si>
  <si>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</si>
  <si>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</si>
  <si>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</si>
  <si>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</si>
  <si>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</si>
  <si>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</si>
  <si>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</si>
  <si>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</si>
  <si>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</si>
  <si>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</si>
  <si>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</si>
  <si>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</si>
  <si>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</si>
  <si>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</si>
  <si>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</si>
  <si>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</si>
  <si>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</si>
  <si>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</si>
  <si>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</si>
  <si>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</si>
  <si>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</si>
  <si>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</si>
  <si>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</si>
  <si>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</si>
  <si>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</si>
  <si>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</si>
  <si>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</si>
  <si>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</si>
  <si>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</si>
  <si>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</si>
  <si>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</si>
  <si>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</si>
  <si>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</si>
  <si>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</si>
  <si>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</si>
  <si>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</si>
  <si>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</si>
  <si>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</si>
  <si>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</si>
  <si>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</si>
  <si>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</si>
  <si>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</si>
  <si>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</si>
  <si>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</si>
  <si>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</si>
  <si>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</si>
  <si>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</si>
  <si>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</si>
  <si>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</si>
  <si>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</si>
  <si>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</si>
  <si>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</si>
  <si>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</si>
  <si>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</si>
  <si>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</si>
  <si>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</si>
  <si>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</si>
  <si>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</si>
  <si>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</si>
  <si>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</si>
  <si>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</si>
  <si>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</si>
  <si>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</si>
  <si>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</si>
  <si>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</si>
  <si>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</si>
  <si>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</si>
  <si>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</si>
  <si>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</si>
  <si>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</si>
  <si>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</si>
  <si>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</si>
  <si>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</si>
  <si>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</si>
  <si>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</si>
  <si>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</si>
  <si>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</si>
  <si>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</si>
  <si>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</si>
  <si>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</si>
  <si>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</si>
  <si>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</si>
  <si>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</si>
  <si>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</si>
  <si>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</si>
  <si>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</si>
  <si>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</si>
  <si>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</si>
  <si>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</si>
  <si>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</si>
  <si>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</si>
  <si>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</si>
  <si>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</si>
  <si>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</si>
  <si>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</si>
  <si>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</si>
  <si>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</si>
  <si>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</si>
  <si>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</si>
  <si>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</si>
  <si>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</si>
  <si>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</si>
  <si>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</si>
  <si>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</si>
  <si>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</si>
  <si>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</si>
  <si>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</si>
  <si>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</si>
  <si>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</si>
  <si>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</si>
  <si>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</si>
  <si>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</si>
  <si>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</si>
  <si>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</si>
  <si>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</si>
  <si>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</si>
  <si>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</si>
  <si>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</si>
  <si>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</si>
  <si>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</si>
  <si>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</si>
  <si>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</si>
  <si>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</si>
  <si>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</si>
  <si>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</si>
  <si>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</si>
  <si>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</si>
  <si>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</si>
  <si>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</si>
  <si>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</si>
  <si>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</si>
  <si>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</si>
  <si>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</si>
  <si>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</si>
  <si>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</si>
  <si>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</si>
  <si>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</si>
  <si>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</si>
  <si>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</si>
  <si>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</si>
  <si>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</si>
  <si>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</si>
  <si>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</si>
  <si>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</si>
  <si>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</si>
  <si>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</si>
  <si>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</si>
  <si>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</si>
  <si>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</si>
  <si>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</si>
  <si>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</si>
  <si>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</si>
  <si>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</si>
  <si>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</si>
  <si>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</si>
  <si>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</si>
  <si>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</si>
  <si>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</si>
  <si>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</si>
  <si>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</si>
  <si>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</si>
  <si>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</si>
  <si>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</si>
  <si>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</si>
  <si>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</si>
  <si>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</si>
  <si>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</si>
  <si>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</si>
  <si>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</si>
  <si>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</si>
  <si>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</si>
  <si>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</si>
  <si>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</si>
  <si>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</si>
  <si>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</si>
  <si>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</si>
  <si>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</si>
  <si>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</si>
  <si>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</si>
  <si>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</si>
  <si>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</si>
  <si>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</si>
  <si>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</si>
  <si>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</si>
  <si>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</si>
  <si>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</si>
  <si>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</si>
  <si>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</si>
  <si>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</si>
  <si>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</si>
  <si>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</si>
  <si>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</si>
  <si>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</si>
  <si>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</si>
  <si>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</si>
  <si>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</si>
  <si>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</si>
  <si>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</si>
  <si>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</si>
  <si>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</si>
  <si>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</si>
  <si>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</si>
  <si>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</si>
  <si>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</si>
  <si>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</si>
  <si>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</si>
  <si>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</si>
  <si>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</si>
  <si>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</si>
  <si>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</si>
  <si>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</si>
  <si>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</si>
  <si>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</si>
  <si>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</si>
  <si>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</si>
  <si>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</si>
  <si>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</si>
  <si>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</si>
  <si>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</si>
  <si>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</si>
  <si>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</si>
  <si>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</si>
  <si>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</si>
  <si>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</si>
  <si>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</si>
  <si>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</si>
  <si>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</si>
  <si>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</si>
  <si>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</si>
  <si>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</si>
  <si>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</si>
  <si>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</si>
  <si>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</si>
  <si>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</si>
  <si>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</si>
  <si>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</si>
  <si>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</si>
  <si>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</si>
  <si>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</si>
  <si>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</si>
  <si>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</si>
  <si>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</si>
  <si>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</si>
  <si>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</si>
  <si>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</si>
  <si>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</si>
  <si>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</si>
  <si>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</si>
  <si>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</si>
  <si>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</si>
  <si>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</si>
  <si>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</si>
  <si>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</si>
  <si>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</si>
  <si>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</si>
  <si>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</si>
  <si>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</si>
  <si>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</si>
  <si>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</si>
  <si>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</si>
  <si>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</si>
  <si>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</si>
  <si>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</si>
  <si>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</si>
  <si>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</si>
  <si>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</si>
  <si>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</si>
  <si>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</si>
  <si>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</si>
  <si>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</si>
  <si>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</si>
  <si>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</si>
  <si>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</si>
  <si>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</si>
  <si>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</si>
  <si>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</si>
  <si>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</si>
  <si>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</si>
  <si>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</si>
  <si>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</si>
  <si>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</si>
  <si>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</si>
  <si>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</si>
  <si>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</si>
  <si>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</si>
  <si>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</si>
  <si>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</si>
  <si>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</si>
  <si>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</si>
  <si>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</si>
  <si>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</si>
  <si>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</si>
  <si>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</si>
  <si>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</si>
  <si>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</si>
  <si>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</si>
  <si>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</si>
  <si>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</si>
  <si>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</si>
  <si>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</si>
  <si>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</si>
  <si>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</si>
  <si>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</si>
  <si>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</si>
  <si>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</si>
  <si>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</si>
  <si>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</si>
  <si>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</si>
  <si>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</si>
  <si>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</si>
  <si>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</si>
  <si>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</si>
  <si>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</si>
  <si>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</si>
  <si>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</si>
  <si>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</si>
  <si>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</si>
  <si>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</si>
  <si>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</si>
  <si>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</si>
  <si>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</si>
  <si>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</si>
  <si>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</si>
  <si>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</si>
  <si>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</si>
  <si>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</si>
  <si>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</si>
  <si>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</si>
  <si>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</si>
  <si>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</si>
  <si>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</si>
  <si>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</si>
  <si>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</si>
  <si>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</si>
  <si>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</si>
  <si>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</si>
  <si>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</si>
  <si>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</si>
  <si>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</si>
  <si>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</si>
  <si>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</si>
  <si>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</si>
  <si>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</si>
  <si>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</si>
  <si>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</si>
  <si>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</si>
  <si>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</si>
  <si>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</si>
  <si>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</si>
  <si>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</si>
  <si>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</si>
  <si>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</si>
  <si>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</si>
  <si>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</si>
  <si>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</si>
  <si>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</si>
  <si>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</si>
  <si>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</si>
  <si>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</si>
  <si>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</si>
  <si>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</si>
  <si>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</si>
  <si>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</si>
  <si>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</si>
  <si>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</si>
  <si>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</si>
  <si>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</si>
  <si>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</si>
  <si>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</si>
  <si>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</si>
  <si>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</si>
  <si>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</si>
  <si>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</si>
  <si>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</si>
  <si>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</si>
  <si>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</si>
  <si>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</si>
  <si>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</si>
  <si>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</si>
  <si>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</si>
  <si>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</si>
  <si>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</si>
  <si>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</si>
  <si>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</si>
  <si>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</si>
  <si>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</si>
  <si>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</si>
  <si>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</si>
  <si>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</si>
  <si>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</si>
  <si>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</si>
  <si>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</si>
  <si>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</si>
  <si>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</si>
  <si>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</si>
  <si>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</si>
  <si>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</si>
  <si>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</si>
  <si>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</si>
  <si>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</si>
  <si>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</si>
  <si>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</si>
  <si>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</si>
  <si>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</si>
  <si>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</si>
  <si>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</si>
  <si>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</si>
  <si>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</si>
  <si>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</si>
  <si>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</si>
  <si>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</si>
  <si>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</si>
  <si>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</si>
  <si>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</si>
  <si>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</si>
  <si>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</si>
  <si>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</si>
  <si>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</si>
  <si>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</si>
  <si>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</si>
  <si>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</si>
  <si>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</si>
  <si>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</si>
  <si>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</si>
  <si>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</si>
  <si>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</si>
  <si>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</si>
  <si>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</si>
  <si>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</si>
  <si>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</si>
  <si>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</si>
  <si>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</si>
  <si>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</si>
  <si>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</si>
  <si>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</si>
  <si>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</si>
  <si>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</si>
  <si>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</si>
  <si>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</si>
  <si>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</si>
  <si>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</si>
  <si>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</si>
  <si>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</si>
  <si>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</si>
  <si>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</si>
  <si>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</si>
  <si>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</si>
  <si>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</si>
  <si>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</si>
  <si>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</si>
  <si>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</si>
  <si>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</si>
  <si>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</si>
  <si>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</si>
  <si>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</si>
  <si>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</si>
  <si>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</si>
  <si>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</si>
  <si>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</si>
  <si>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</si>
  <si>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</si>
  <si>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</si>
  <si>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</si>
  <si>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</si>
  <si>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</si>
  <si>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</si>
  <si>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</si>
  <si>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</si>
  <si>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</si>
  <si>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</si>
  <si>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</si>
  <si>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</si>
  <si>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</si>
  <si>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</si>
  <si>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</si>
  <si>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</si>
  <si>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</si>
  <si>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</si>
  <si>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</si>
  <si>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</si>
  <si>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</si>
  <si>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</si>
  <si>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</si>
  <si>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</si>
  <si>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</si>
  <si>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</si>
  <si>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</si>
  <si>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</si>
  <si>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</si>
  <si>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</si>
  <si>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</si>
  <si>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</si>
  <si>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</si>
  <si>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</si>
  <si>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</si>
  <si>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</si>
  <si>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</si>
  <si>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</si>
  <si>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</si>
  <si>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</si>
  <si>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</si>
  <si>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</si>
  <si>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</si>
  <si>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</si>
  <si>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</si>
  <si>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</si>
  <si>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</si>
  <si>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</si>
  <si>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</si>
  <si>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</si>
  <si>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</si>
  <si>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</si>
  <si>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</si>
  <si>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</si>
  <si>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</si>
  <si>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</si>
  <si>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</si>
  <si>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</si>
  <si>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</si>
  <si>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</si>
  <si>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</si>
  <si>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</si>
  <si>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</si>
  <si>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</si>
  <si>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</si>
  <si>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</si>
  <si>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</si>
  <si>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</si>
  <si>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</si>
  <si>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</si>
  <si>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</si>
  <si>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</si>
  <si>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</si>
  <si>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</si>
  <si>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</si>
  <si>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</si>
  <si>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</si>
  <si>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</si>
  <si>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</si>
  <si>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</si>
  <si>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</si>
  <si>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</si>
  <si>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</si>
  <si>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</si>
  <si>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</si>
  <si>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</si>
  <si>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</si>
  <si>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</si>
  <si>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</si>
  <si>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</si>
  <si>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</si>
  <si>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</si>
  <si>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</si>
  <si>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</si>
  <si>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</si>
  <si>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</si>
  <si>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</si>
  <si>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</si>
  <si>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</si>
  <si>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</si>
  <si>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</si>
  <si>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</si>
  <si>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</si>
  <si>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</si>
  <si>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</si>
  <si>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</si>
  <si>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</si>
  <si>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</si>
  <si>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</si>
  <si>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</si>
  <si>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</si>
  <si>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</si>
  <si>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</si>
  <si>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</si>
  <si>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</si>
  <si>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</si>
  <si>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</si>
  <si>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</si>
  <si>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</si>
  <si>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</si>
  <si>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</si>
  <si>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</si>
  <si>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</si>
  <si>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</si>
  <si>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</si>
  <si>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</si>
  <si>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</si>
  <si>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</si>
  <si>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</si>
  <si>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</si>
  <si>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</si>
  <si>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</si>
  <si>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</si>
  <si>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</si>
  <si>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</si>
  <si>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</si>
  <si>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</si>
  <si>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</si>
  <si>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</si>
  <si>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</si>
  <si>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</si>
  <si>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</si>
  <si>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</si>
  <si>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</si>
  <si>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</si>
  <si>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</si>
  <si>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</si>
  <si>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</si>
  <si>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</si>
  <si>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</si>
  <si>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</si>
  <si>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</si>
  <si>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</si>
  <si>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</si>
  <si>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</si>
  <si>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</si>
  <si>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</si>
  <si>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</si>
  <si>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</si>
  <si>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</si>
  <si>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</si>
  <si>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</si>
  <si>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</si>
  <si>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</si>
  <si>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</si>
  <si>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</si>
  <si>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</si>
  <si>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</si>
  <si>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</si>
  <si>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</si>
  <si>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</si>
  <si>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</si>
  <si>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</si>
  <si>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</si>
  <si>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</si>
  <si>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</si>
  <si>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</si>
  <si>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</si>
  <si>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</si>
  <si>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</si>
  <si>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</si>
  <si>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</si>
  <si>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</si>
  <si>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</si>
  <si>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</si>
  <si>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</si>
  <si>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</si>
  <si>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</si>
  <si>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</si>
  <si>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</si>
  <si>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</si>
  <si>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</si>
  <si>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</si>
  <si>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</si>
  <si>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</si>
  <si>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</si>
  <si>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</si>
  <si>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</si>
  <si>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</si>
  <si>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</si>
  <si>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</si>
  <si>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</si>
  <si>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</si>
  <si>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</si>
  <si>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</si>
  <si>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</si>
  <si>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</si>
  <si>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</si>
  <si>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</si>
  <si>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</si>
  <si>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</si>
  <si>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</si>
  <si>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</si>
  <si>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</si>
  <si>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</si>
  <si>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</si>
  <si>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</si>
  <si>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</si>
  <si>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</si>
  <si>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</si>
  <si>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</si>
  <si>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</si>
  <si>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</si>
  <si>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</si>
  <si>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</si>
  <si>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</si>
  <si>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</si>
  <si>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</si>
  <si>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</si>
  <si>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</si>
  <si>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</si>
  <si>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</si>
  <si>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</si>
  <si>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</si>
  <si>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</si>
  <si>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</si>
  <si>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</si>
  <si>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</si>
  <si>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</si>
  <si>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</si>
  <si>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</si>
  <si>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</si>
  <si>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</si>
  <si>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</si>
  <si>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</si>
  <si>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</si>
  <si>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</si>
  <si>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</si>
  <si>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</si>
  <si>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</si>
  <si>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</si>
  <si>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</si>
  <si>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</si>
  <si>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</si>
  <si>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</si>
  <si>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</si>
  <si>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</si>
  <si>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</si>
  <si>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</si>
  <si>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</si>
  <si>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</si>
  <si>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</si>
  <si>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</si>
  <si>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</si>
  <si>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</si>
  <si>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</si>
  <si>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</si>
  <si>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</si>
  <si>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</si>
  <si>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</si>
  <si>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</si>
  <si>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</si>
  <si>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</si>
  <si>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</si>
  <si>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</si>
  <si>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</si>
  <si>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</si>
  <si>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</si>
  <si>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</si>
  <si>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</si>
  <si>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</si>
  <si>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</si>
  <si>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</si>
  <si>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</si>
  <si>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</si>
  <si>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</si>
  <si>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</si>
  <si>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</si>
  <si>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</si>
  <si>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</si>
  <si>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</si>
  <si>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</si>
  <si>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</si>
  <si>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</si>
  <si>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</si>
  <si>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</si>
  <si>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</si>
  <si>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</si>
  <si>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</si>
  <si>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</si>
  <si>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</si>
  <si>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</si>
  <si>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</si>
  <si>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</si>
  <si>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</si>
  <si>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</si>
  <si>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</si>
  <si>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</si>
  <si>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</si>
  <si>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</si>
  <si>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</si>
  <si>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</si>
  <si>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</si>
  <si>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</si>
  <si>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</si>
  <si>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</si>
  <si>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</si>
  <si>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</si>
  <si>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</si>
  <si>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</si>
  <si>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</si>
  <si>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</si>
  <si>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</si>
  <si>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</si>
  <si>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</si>
  <si>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</si>
  <si>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</si>
  <si>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</si>
  <si>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</si>
  <si>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</si>
  <si>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</si>
  <si>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</si>
  <si>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</si>
  <si>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</si>
  <si>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</si>
  <si>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</si>
  <si>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</si>
  <si>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</si>
  <si>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</si>
  <si>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</si>
  <si>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</si>
  <si>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</si>
  <si>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</si>
  <si>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</si>
  <si>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</si>
  <si>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</si>
  <si>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</si>
  <si>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</si>
  <si>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</si>
  <si>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</si>
  <si>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</si>
  <si>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</si>
  <si>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</si>
  <si>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</si>
  <si>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</si>
  <si>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</si>
  <si>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</si>
  <si>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</si>
  <si>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</si>
  <si>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</si>
  <si>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</si>
  <si>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</si>
  <si>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</si>
  <si>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</si>
  <si>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</si>
  <si>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</si>
  <si>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</si>
  <si>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</si>
  <si>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</si>
  <si>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</si>
  <si>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</si>
  <si>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</si>
  <si>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</si>
  <si>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</si>
  <si>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</si>
  <si>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</si>
  <si>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</si>
  <si>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</si>
  <si>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</si>
  <si>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</si>
  <si>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</si>
  <si>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</si>
  <si>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</si>
  <si>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</si>
  <si>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</si>
  <si>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</si>
  <si>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</si>
  <si>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</si>
  <si>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</si>
  <si>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</si>
  <si>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</si>
  <si>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</si>
  <si>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</si>
  <si>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</si>
  <si>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</si>
  <si>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</si>
  <si>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</si>
  <si>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</si>
  <si>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</si>
  <si>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</si>
  <si>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</si>
  <si>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</si>
  <si>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</si>
  <si>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</si>
  <si>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</si>
  <si>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</si>
  <si>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</si>
  <si>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</si>
  <si>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</si>
  <si>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</si>
  <si>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</si>
  <si>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</si>
  <si>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</si>
  <si>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</si>
  <si>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</si>
  <si>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</si>
  <si>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</si>
  <si>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</si>
  <si>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</si>
  <si>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</si>
  <si>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</si>
  <si>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</si>
  <si>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</si>
  <si>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</si>
  <si>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</si>
  <si>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</si>
  <si>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</si>
  <si>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</si>
  <si>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</si>
  <si>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</si>
  <si>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</si>
  <si>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</si>
  <si>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</si>
  <si>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</si>
  <si>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</si>
  <si>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</si>
  <si>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</si>
  <si>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</si>
  <si>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</si>
  <si>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</si>
  <si>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</si>
  <si>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</si>
  <si>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</si>
  <si>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</si>
  <si>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</si>
  <si>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</si>
  <si>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</si>
  <si>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</si>
  <si>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</si>
  <si>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</si>
  <si>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</si>
  <si>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</si>
  <si>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</si>
  <si>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</si>
  <si>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</si>
  <si>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</si>
  <si>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</si>
  <si>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</si>
  <si>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</si>
  <si>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</si>
  <si>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</si>
  <si>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</si>
  <si>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</si>
  <si>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</si>
  <si>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</si>
  <si>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</si>
  <si>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</si>
  <si>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</si>
  <si>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</si>
  <si>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</si>
  <si>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</si>
  <si>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</si>
  <si>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</si>
  <si>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</si>
  <si>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</si>
  <si>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</si>
  <si>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</si>
  <si>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</si>
  <si>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</si>
  <si>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</si>
  <si>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</si>
  <si>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</si>
  <si>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</si>
  <si>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</si>
  <si>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</si>
  <si>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</si>
  <si>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</si>
  <si>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</si>
  <si>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</si>
  <si>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</si>
  <si>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</si>
  <si>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</si>
  <si>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</si>
  <si>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</si>
  <si>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</si>
  <si>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</si>
  <si>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</si>
  <si>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</si>
  <si>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</si>
  <si>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</si>
  <si>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</si>
  <si>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</si>
  <si>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</si>
  <si>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</si>
  <si>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</si>
  <si>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</si>
  <si>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</si>
  <si>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</si>
  <si>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</si>
  <si>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</si>
  <si>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</si>
  <si>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</si>
  <si>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</si>
  <si>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</si>
  <si>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</si>
  <si>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</si>
  <si>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</si>
  <si>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</si>
  <si>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</si>
  <si>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</si>
  <si>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</si>
  <si>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</si>
  <si>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</si>
  <si>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</si>
  <si>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</si>
  <si>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</si>
  <si>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</si>
  <si>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</si>
  <si>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</si>
  <si>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</si>
  <si>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</si>
  <si>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</si>
  <si>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</si>
  <si>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</si>
  <si>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</si>
  <si>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</si>
  <si>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</si>
  <si>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</si>
  <si>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</si>
  <si>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</si>
  <si>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</si>
  <si>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</si>
  <si>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</si>
  <si>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</si>
  <si>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</si>
  <si>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</si>
  <si>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</si>
  <si>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</si>
  <si>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</si>
  <si>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</si>
  <si>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</si>
  <si>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</si>
  <si>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</si>
  <si>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</si>
  <si>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</si>
  <si>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</si>
  <si>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</si>
  <si>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</si>
  <si>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</si>
  <si>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</si>
  <si>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</si>
  <si>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</si>
  <si>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</si>
  <si>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</si>
  <si>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</si>
  <si>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</si>
  <si>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</si>
  <si>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</si>
  <si>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</si>
  <si>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</si>
  <si>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</si>
  <si>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</si>
  <si>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</si>
  <si>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</si>
  <si>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</si>
  <si>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</si>
  <si>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</si>
  <si>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</si>
  <si>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</si>
  <si>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</si>
  <si>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</si>
  <si>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</si>
  <si>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</si>
  <si>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</si>
  <si>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</si>
  <si>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</si>
  <si>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</si>
  <si>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</si>
  <si>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</si>
  <si>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</si>
  <si>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</si>
  <si>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</si>
  <si>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</si>
  <si>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</si>
  <si>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</si>
  <si>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</si>
  <si>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</si>
  <si>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</si>
  <si>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</si>
  <si>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</si>
  <si>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</si>
  <si>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</si>
  <si>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</si>
  <si>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</si>
  <si>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</si>
  <si>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</si>
  <si>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</si>
  <si>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</si>
  <si>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</si>
  <si>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</si>
  <si>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</si>
  <si>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</si>
  <si>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</si>
  <si>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</si>
  <si>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</si>
  <si>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</si>
  <si>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</si>
  <si>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</si>
  <si>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</si>
  <si>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</si>
  <si>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</si>
  <si>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</si>
  <si>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</si>
  <si>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</si>
  <si>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</si>
  <si>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</si>
  <si>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</si>
  <si>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</si>
  <si>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</si>
  <si>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</si>
  <si>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</si>
  <si>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</si>
  <si>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</si>
  <si>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</si>
  <si>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</si>
  <si>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</si>
  <si>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</si>
  <si>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</si>
  <si>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</si>
  <si>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</si>
  <si>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</si>
  <si>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</si>
  <si>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</si>
  <si>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</si>
  <si>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</si>
  <si>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</si>
  <si>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</si>
  <si>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</si>
  <si>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</si>
  <si>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</si>
  <si>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</si>
  <si>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</si>
  <si>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</si>
  <si>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</si>
  <si>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</si>
  <si>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</si>
  <si>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</si>
  <si>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</si>
  <si>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</si>
  <si>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</si>
  <si>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</si>
  <si>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</si>
  <si>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</si>
  <si>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</si>
  <si>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</si>
  <si>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</si>
  <si>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</si>
  <si>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</si>
  <si>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</si>
  <si>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</si>
  <si>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</si>
  <si>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</si>
  <si>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</si>
  <si>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</si>
  <si>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</si>
  <si>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</si>
  <si>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</si>
  <si>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</si>
  <si>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</si>
  <si>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</si>
  <si>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</si>
  <si>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</si>
  <si>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</si>
  <si>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</si>
  <si>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</si>
  <si>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</si>
  <si>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</si>
  <si>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</si>
  <si>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</si>
  <si>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</si>
  <si>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</si>
  <si>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</si>
  <si>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</si>
  <si>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</si>
  <si>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</si>
  <si>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</si>
  <si>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</si>
  <si>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</si>
  <si>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</si>
  <si>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</si>
  <si>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</si>
  <si>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</si>
  <si>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</si>
  <si>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</si>
  <si>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</si>
  <si>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</si>
  <si>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</si>
  <si>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</si>
  <si>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</si>
  <si>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</si>
  <si>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</si>
  <si>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</si>
  <si>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</si>
  <si>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</si>
  <si>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</si>
  <si>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</si>
  <si>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</si>
  <si>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</si>
  <si>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</si>
  <si>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</si>
  <si>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</si>
  <si>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</si>
  <si>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</si>
  <si>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</si>
  <si>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</si>
  <si>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</si>
  <si>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</si>
  <si>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</si>
  <si>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</si>
  <si>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</si>
  <si>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</si>
  <si>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</si>
  <si>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</si>
  <si>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</si>
  <si>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</si>
  <si>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</si>
  <si>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</si>
  <si>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</si>
  <si>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</si>
  <si>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</si>
  <si>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</si>
  <si>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</si>
  <si>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</si>
  <si>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</si>
  <si>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</si>
  <si>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</si>
  <si>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</si>
  <si>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</si>
  <si>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</si>
  <si>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</si>
  <si>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</si>
  <si>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</si>
  <si>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</si>
  <si>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</si>
  <si>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</si>
  <si>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</si>
  <si>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</si>
  <si>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</si>
  <si>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</si>
  <si>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</si>
  <si>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</si>
  <si>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</si>
  <si>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</si>
  <si>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</si>
  <si>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</si>
  <si>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</si>
  <si>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</si>
  <si>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</si>
  <si>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</si>
  <si>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</si>
  <si>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</si>
  <si>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</si>
  <si>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</si>
  <si>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</si>
  <si>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</si>
  <si>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</si>
  <si>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</si>
  <si>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</si>
  <si>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</si>
  <si>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</si>
  <si>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</si>
  <si>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</si>
  <si>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</si>
  <si>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</si>
  <si>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</si>
  <si>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</si>
  <si>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</si>
  <si>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</si>
  <si>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</si>
  <si>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</si>
  <si>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</si>
  <si>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</si>
  <si>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</si>
  <si>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</si>
  <si>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</si>
  <si>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</si>
  <si>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</si>
  <si>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</si>
  <si>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</si>
  <si>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</si>
  <si>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</si>
  <si>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</si>
  <si>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</si>
  <si>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</si>
  <si>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</si>
  <si>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</si>
  <si>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</si>
  <si>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</si>
  <si>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</si>
  <si>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</si>
  <si>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</si>
  <si>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</si>
  <si>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</si>
  <si>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</si>
  <si>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</si>
  <si>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</si>
  <si>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</si>
  <si>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</si>
  <si>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</si>
  <si>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</si>
  <si>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</si>
  <si>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</si>
  <si>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</si>
  <si>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</si>
  <si>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</si>
  <si>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</si>
  <si>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</si>
  <si>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</si>
  <si>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</si>
  <si>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</si>
  <si>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</si>
  <si>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</si>
  <si>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</si>
  <si>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</si>
  <si>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</si>
  <si>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</si>
  <si>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</si>
  <si>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</si>
  <si>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</si>
  <si>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</si>
  <si>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</si>
  <si>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</si>
  <si>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</si>
  <si>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</si>
  <si>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</si>
  <si>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</si>
  <si>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</si>
  <si>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</si>
  <si>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</si>
  <si>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</si>
  <si>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</si>
  <si>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</si>
  <si>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</si>
  <si>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</si>
  <si>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</si>
  <si>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</si>
  <si>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</si>
  <si>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</si>
  <si>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</si>
  <si>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</si>
  <si>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</si>
  <si>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</si>
  <si>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</si>
  <si>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</si>
  <si>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</si>
  <si>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</si>
  <si>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</si>
  <si>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</si>
  <si>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</si>
  <si>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</si>
  <si>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</si>
  <si>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</si>
  <si>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</si>
  <si>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</si>
  <si>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</si>
  <si>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</si>
  <si>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</si>
  <si>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</si>
  <si>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</si>
  <si>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</si>
  <si>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</si>
  <si>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</si>
  <si>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</si>
  <si>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</si>
  <si>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</si>
  <si>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</si>
  <si>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</si>
  <si>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</si>
  <si>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</si>
  <si>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</si>
  <si>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</si>
  <si>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</si>
  <si>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</si>
  <si>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</si>
  <si>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</si>
  <si>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</si>
  <si>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</si>
  <si>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</si>
  <si>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</si>
  <si>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</si>
  <si>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</si>
  <si>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</si>
  <si>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</si>
  <si>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</si>
  <si>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</si>
  <si>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</si>
  <si>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</si>
  <si>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</si>
  <si>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</si>
  <si>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</si>
  <si>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</si>
  <si>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</si>
  <si>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</si>
  <si>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</si>
  <si>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</si>
  <si>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</si>
  <si>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</si>
  <si>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</si>
  <si>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</si>
  <si>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</si>
  <si>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</si>
  <si>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</si>
  <si>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</si>
  <si>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</si>
  <si>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</si>
  <si>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</si>
  <si>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</si>
  <si>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</si>
  <si>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</si>
  <si>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</si>
  <si>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</si>
  <si>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</si>
  <si>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</si>
  <si>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</si>
  <si>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</si>
  <si>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</si>
  <si>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</si>
  <si>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</si>
  <si>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</si>
  <si>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</si>
  <si>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</si>
  <si>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</si>
  <si>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</si>
  <si>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</si>
  <si>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</si>
  <si>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</si>
  <si>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</si>
  <si>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</si>
  <si>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</si>
  <si>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</si>
  <si>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</si>
  <si>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</si>
  <si>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</si>
  <si>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</si>
  <si>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</si>
  <si>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</si>
  <si>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</si>
  <si>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</si>
  <si>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</si>
  <si>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</si>
  <si>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</si>
  <si>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</si>
  <si>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</si>
  <si>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</si>
  <si>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</si>
  <si>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</si>
  <si>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</si>
  <si>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</si>
  <si>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</si>
  <si>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</si>
  <si>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</si>
  <si>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</si>
  <si>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</si>
  <si>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</si>
  <si>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</si>
  <si>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</si>
  <si>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</si>
  <si>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</si>
  <si>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</si>
  <si>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</si>
  <si>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</si>
  <si>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</si>
  <si>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</si>
  <si>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</si>
  <si>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</si>
  <si>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</si>
  <si>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</si>
  <si>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</si>
  <si>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</si>
  <si>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</si>
  <si>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</si>
  <si>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</si>
  <si>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</si>
  <si>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</si>
  <si>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</si>
  <si>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</si>
  <si>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</si>
  <si>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</si>
  <si>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</si>
  <si>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</si>
  <si>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</si>
  <si>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</si>
  <si>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</si>
  <si>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</si>
  <si>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</si>
  <si>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</si>
  <si>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</si>
  <si>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</si>
  <si>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</si>
  <si>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</si>
  <si>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</si>
  <si>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</si>
  <si>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</si>
  <si>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</si>
  <si>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</si>
  <si>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</si>
  <si>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</si>
  <si>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</si>
  <si>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</si>
  <si>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</si>
  <si>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</si>
  <si>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</si>
  <si>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</si>
  <si>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</si>
  <si>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</si>
  <si>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</si>
  <si>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</si>
  <si>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</si>
  <si>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</si>
  <si>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</si>
  <si>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</si>
  <si>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</si>
  <si>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</si>
  <si>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</si>
  <si>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</si>
  <si>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</si>
  <si>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</si>
  <si>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</si>
  <si>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</si>
  <si>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</si>
  <si>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</si>
  <si>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</si>
  <si>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</si>
  <si>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</si>
  <si>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</si>
  <si>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</si>
  <si>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</si>
  <si>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</si>
  <si>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</si>
  <si>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</si>
  <si>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</si>
  <si>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</si>
  <si>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</si>
  <si>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</si>
  <si>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</si>
  <si>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</si>
  <si>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</si>
  <si>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</si>
  <si>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</si>
  <si>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</si>
  <si>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</si>
  <si>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</si>
  <si>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</si>
  <si>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</si>
  <si>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</si>
  <si>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</si>
  <si>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</si>
  <si>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</si>
  <si>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</si>
  <si>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</si>
  <si>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</si>
  <si>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</si>
  <si>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</si>
  <si>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</si>
  <si>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</si>
  <si>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</si>
  <si>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</si>
  <si>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</si>
  <si>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</si>
  <si>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</si>
  <si>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</si>
  <si>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</si>
  <si>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</si>
  <si>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</si>
  <si>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</si>
  <si>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</si>
  <si>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</si>
  <si>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</si>
  <si>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</si>
  <si>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</si>
  <si>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</si>
  <si>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</si>
  <si>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</si>
  <si>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</si>
  <si>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</si>
  <si>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</si>
  <si>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</si>
  <si>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</si>
  <si>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</si>
  <si>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</si>
  <si>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</si>
  <si>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</si>
  <si>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</si>
  <si>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</si>
  <si>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</si>
  <si>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</si>
  <si>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</si>
  <si>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</si>
  <si>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</si>
  <si>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</si>
  <si>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</si>
  <si>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</si>
  <si>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</si>
  <si>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</si>
  <si>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</si>
  <si>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</si>
  <si>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</si>
  <si>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</si>
  <si>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</si>
  <si>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</si>
  <si>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</si>
  <si>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</si>
  <si>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</si>
  <si>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</si>
  <si>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</si>
  <si>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</si>
  <si>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</si>
  <si>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</si>
  <si>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</si>
  <si>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</si>
  <si>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</si>
  <si>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</si>
  <si>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</si>
  <si>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</si>
  <si>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</si>
  <si>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</si>
  <si>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</si>
  <si>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</si>
  <si>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</si>
  <si>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</si>
  <si>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</si>
  <si>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</si>
  <si>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</si>
  <si>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</si>
  <si>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</si>
  <si>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</si>
  <si>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</si>
  <si>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</si>
  <si>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</si>
  <si>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</si>
  <si>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</si>
  <si>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</si>
  <si>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</si>
  <si>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</si>
  <si>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</si>
  <si>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</si>
  <si>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</si>
  <si>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</si>
  <si>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</si>
  <si>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</si>
  <si>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</si>
  <si>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</si>
  <si>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</si>
  <si>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</si>
  <si>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</si>
  <si>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</si>
  <si>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</si>
  <si>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</si>
  <si>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</si>
  <si>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</si>
  <si>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</si>
  <si>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</si>
  <si>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</si>
  <si>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</si>
  <si>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</si>
  <si>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</si>
  <si>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</si>
  <si>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</si>
  <si>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</si>
  <si>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</si>
  <si>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</si>
  <si>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</si>
  <si>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</si>
  <si>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</si>
  <si>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</si>
  <si>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</si>
  <si>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</si>
  <si>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</si>
  <si>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</si>
  <si>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</si>
  <si>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</si>
  <si>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</si>
  <si>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</si>
  <si>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</si>
  <si>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</si>
  <si>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</si>
  <si>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</si>
  <si>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</si>
  <si>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</si>
  <si>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</si>
  <si>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</si>
  <si>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</si>
  <si>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</si>
  <si>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</si>
  <si>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</si>
  <si>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</si>
  <si>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</si>
  <si>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</si>
  <si>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</si>
  <si>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</si>
  <si>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</si>
  <si>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</si>
  <si>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</si>
  <si>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</si>
  <si>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</si>
  <si>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</si>
  <si>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</si>
  <si>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</si>
  <si>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</si>
  <si>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</si>
  <si>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</si>
  <si>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</si>
  <si>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</si>
  <si>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</si>
  <si>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</si>
  <si>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</si>
  <si>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</si>
  <si>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</si>
  <si>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</si>
  <si>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</si>
  <si>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</si>
  <si>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</si>
  <si>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</si>
  <si>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</si>
  <si>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</si>
  <si>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</si>
  <si>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</si>
  <si>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</si>
  <si>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</si>
  <si>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</si>
  <si>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</si>
  <si>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</si>
  <si>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</si>
  <si>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</si>
  <si>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</si>
  <si>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</si>
  <si>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</si>
  <si>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</si>
  <si>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</si>
  <si>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</si>
  <si>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</si>
  <si>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</si>
  <si>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</si>
  <si>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</si>
  <si>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</si>
  <si>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</si>
  <si>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</si>
  <si>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</si>
  <si>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</si>
  <si>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</si>
  <si>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</si>
  <si>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</si>
  <si>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</si>
  <si>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</si>
  <si>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</si>
  <si>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</si>
  <si>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</si>
  <si>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</si>
  <si>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</si>
  <si>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</si>
  <si>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</si>
  <si>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</si>
  <si>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</si>
  <si>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</si>
  <si>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</si>
  <si>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</si>
  <si>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</si>
  <si>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</si>
  <si>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</si>
  <si>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</si>
  <si>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</si>
  <si>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</si>
  <si>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</si>
  <si>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</si>
  <si>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</si>
  <si>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</si>
  <si>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</si>
  <si>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</si>
  <si>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</si>
  <si>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</si>
  <si>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</si>
  <si>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</si>
  <si>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</si>
  <si>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</si>
  <si>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</si>
  <si>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</si>
  <si>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</si>
  <si>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</si>
  <si>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</si>
  <si>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</si>
  <si>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</si>
  <si>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</si>
  <si>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</si>
  <si>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</si>
  <si>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</si>
  <si>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</si>
  <si>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</si>
  <si>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</si>
  <si>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</si>
  <si>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</si>
  <si>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</si>
  <si>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</si>
  <si>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</si>
  <si>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</si>
  <si>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</si>
  <si>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</si>
  <si>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</si>
  <si>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</si>
  <si>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</si>
  <si>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</si>
  <si>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</si>
  <si>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</si>
  <si>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</si>
  <si>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</si>
  <si>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</si>
  <si>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</si>
  <si>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</si>
  <si>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</si>
  <si>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</si>
  <si>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</si>
  <si>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</si>
  <si>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</si>
  <si>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</si>
  <si>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</si>
  <si>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</si>
  <si>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</si>
  <si>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</si>
  <si>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</si>
  <si>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</si>
  <si>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</si>
  <si>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</si>
  <si>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</si>
  <si>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</si>
  <si>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</si>
  <si>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</si>
  <si>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</si>
  <si>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</si>
  <si>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</si>
  <si>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</si>
  <si>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</si>
  <si>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</si>
  <si>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</si>
  <si>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</si>
  <si>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</si>
  <si>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</si>
  <si>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</si>
  <si>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</si>
  <si>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</si>
  <si>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</si>
  <si>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</si>
  <si>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</si>
  <si>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</si>
  <si>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</si>
  <si>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</si>
  <si>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</si>
  <si>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</si>
  <si>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</si>
  <si>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</si>
  <si>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</si>
  <si>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</si>
  <si>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</si>
  <si>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</si>
  <si>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</si>
  <si>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</si>
  <si>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</si>
  <si>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</si>
  <si>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</si>
  <si>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</si>
  <si>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</si>
  <si>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</si>
  <si>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</si>
  <si>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</si>
  <si>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</si>
  <si>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</si>
  <si>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</si>
  <si>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</si>
  <si>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</si>
  <si>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</si>
  <si>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</si>
  <si>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</si>
  <si>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</si>
  <si>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</si>
  <si>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</si>
  <si>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</si>
  <si>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</si>
  <si>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</si>
  <si>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</si>
  <si>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</si>
  <si>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</si>
  <si>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</si>
  <si>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</si>
  <si>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</si>
  <si>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</si>
  <si>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</si>
  <si>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</si>
  <si>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</si>
  <si>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</si>
  <si>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</si>
  <si>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</si>
  <si>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</si>
  <si>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</si>
  <si>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</si>
  <si>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</si>
  <si>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</si>
  <si>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</si>
  <si>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</si>
  <si>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</si>
  <si>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</si>
  <si>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</si>
  <si>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</si>
  <si>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</si>
  <si>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</si>
  <si>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</si>
  <si>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</si>
  <si>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</si>
  <si>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</si>
  <si>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</si>
  <si>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</si>
  <si>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</si>
  <si>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</si>
  <si>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</si>
  <si>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</si>
  <si>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</si>
  <si>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</si>
  <si>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</si>
  <si>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</si>
  <si>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</si>
  <si>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</si>
  <si>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</si>
  <si>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</si>
  <si>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</si>
  <si>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</si>
  <si>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</si>
  <si>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</si>
  <si>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</si>
  <si>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</si>
  <si>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</si>
  <si>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</si>
  <si>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</si>
  <si>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</si>
  <si>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</si>
  <si>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</si>
  <si>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</si>
  <si>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</si>
  <si>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</si>
  <si>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</si>
  <si>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</si>
  <si>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</si>
  <si>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</si>
  <si>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</si>
  <si>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</si>
  <si>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</si>
  <si>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</si>
  <si>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</si>
  <si>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</si>
  <si>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</si>
  <si>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</si>
  <si>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</si>
  <si>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</si>
  <si>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</si>
  <si>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</si>
  <si>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</si>
  <si>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</si>
  <si>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</si>
  <si>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</si>
  <si>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</si>
  <si>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</si>
  <si>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</si>
  <si>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</si>
  <si>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</si>
  <si>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</si>
  <si>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</si>
  <si>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</si>
  <si>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</si>
  <si>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</si>
  <si>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</si>
  <si>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</si>
  <si>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</si>
  <si>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</si>
  <si>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</si>
  <si>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</si>
  <si>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</si>
  <si>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</si>
  <si>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</si>
  <si>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</si>
  <si>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</si>
  <si>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</si>
  <si>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</si>
  <si>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</si>
  <si>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</si>
  <si>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</si>
  <si>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</si>
  <si>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</si>
  <si>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</si>
  <si>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</si>
  <si>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</si>
  <si>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</si>
  <si>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</si>
  <si>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</si>
  <si>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</si>
  <si>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</si>
  <si>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</si>
  <si>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</si>
  <si>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</si>
  <si>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</si>
  <si>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</si>
  <si>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</si>
  <si>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</si>
  <si>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</si>
  <si>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</si>
  <si>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</si>
  <si>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</si>
  <si>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</si>
  <si>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</si>
  <si>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</si>
  <si>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</si>
  <si>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</si>
  <si>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</si>
  <si>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</si>
  <si>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</si>
  <si>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</si>
  <si>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</si>
  <si>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</si>
  <si>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</si>
  <si>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</si>
  <si>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</si>
  <si>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</si>
  <si>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</si>
  <si>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</si>
  <si>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</si>
  <si>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</si>
  <si>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</si>
  <si>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</si>
  <si>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</si>
  <si>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</si>
  <si>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</si>
  <si>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</si>
  <si>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</si>
  <si>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</si>
  <si>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</si>
  <si>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</si>
  <si>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</si>
  <si>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</si>
  <si>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</si>
  <si>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</si>
  <si>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</si>
  <si>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</si>
  <si>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</si>
  <si>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</si>
  <si>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</si>
  <si>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</si>
  <si>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</si>
  <si>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</si>
  <si>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</si>
  <si>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</si>
  <si>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</si>
  <si>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</si>
  <si>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</si>
  <si>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</si>
  <si>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</si>
  <si>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</si>
  <si>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</si>
  <si>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</si>
  <si>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</si>
  <si>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</si>
  <si>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</si>
  <si>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</si>
  <si>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</si>
  <si>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</si>
  <si>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</si>
  <si>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</si>
  <si>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</si>
  <si>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</si>
  <si>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</si>
  <si>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</si>
  <si>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</si>
  <si>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</si>
  <si>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</si>
  <si>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</si>
  <si>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</si>
  <si>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</si>
  <si>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</si>
  <si>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</si>
  <si>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</si>
  <si>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</si>
  <si>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</si>
  <si>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</si>
  <si>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</si>
  <si>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</si>
  <si>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</si>
  <si>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</si>
  <si>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</si>
  <si>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</si>
  <si>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</si>
  <si>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</si>
  <si>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</si>
  <si>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</si>
  <si>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</si>
  <si>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</si>
  <si>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</si>
  <si>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</si>
  <si>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</si>
  <si>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</si>
  <si>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</si>
  <si>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</si>
  <si>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</si>
  <si>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</si>
  <si>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</si>
  <si>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</si>
  <si>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</si>
  <si>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</si>
  <si>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</si>
  <si>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</si>
  <si>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</si>
  <si>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</si>
  <si>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</si>
  <si>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</si>
  <si>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</si>
  <si>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</si>
  <si>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</si>
  <si>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</si>
  <si>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</si>
  <si>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</si>
  <si>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</si>
  <si>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</si>
  <si>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</si>
  <si>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</si>
  <si>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</si>
  <si>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</si>
  <si>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</si>
  <si>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</si>
  <si>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</si>
  <si>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</si>
  <si>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</si>
  <si>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</si>
  <si>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</si>
  <si>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</si>
  <si>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</si>
  <si>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</si>
  <si>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</si>
  <si>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</si>
  <si>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</si>
  <si>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</si>
  <si>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</si>
  <si>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</si>
  <si>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</si>
  <si>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</si>
  <si>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</si>
  <si>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</si>
  <si>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</si>
  <si>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</si>
  <si>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</si>
  <si>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</si>
  <si>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</si>
  <si>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</si>
  <si>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</si>
  <si>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</si>
  <si>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</si>
  <si>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</si>
  <si>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</si>
  <si>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</si>
  <si>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</si>
  <si>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</si>
  <si>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</si>
  <si>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</si>
  <si>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</si>
  <si>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</si>
  <si>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</si>
  <si>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</si>
  <si>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</si>
  <si>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</si>
  <si>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</si>
  <si>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</si>
  <si>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</si>
  <si>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</si>
  <si>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</si>
  <si>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</si>
  <si>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</si>
  <si>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</si>
  <si>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</si>
  <si>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</si>
  <si>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</si>
  <si>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</si>
  <si>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</si>
  <si>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</si>
  <si>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</si>
  <si>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</si>
  <si>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</si>
  <si>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</si>
  <si>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</si>
  <si>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</si>
  <si>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</si>
  <si>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</si>
  <si>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</si>
  <si>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</si>
  <si>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</si>
  <si>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</si>
  <si>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</si>
  <si>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</si>
  <si>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</si>
  <si>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</si>
  <si>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</si>
  <si>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</si>
  <si>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</si>
  <si>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</si>
  <si>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</si>
  <si>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</si>
  <si>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</si>
  <si>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</si>
  <si>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</si>
  <si>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</si>
  <si>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</si>
  <si>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</si>
  <si>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</si>
  <si>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</si>
  <si>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</si>
  <si>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</si>
  <si>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</si>
  <si>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</si>
  <si>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</si>
  <si>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</si>
  <si>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</si>
  <si>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</si>
  <si>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</si>
  <si>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</si>
  <si>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</si>
  <si>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</si>
  <si>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</si>
  <si>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</si>
  <si>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</si>
  <si>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</si>
  <si>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</si>
  <si>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</si>
  <si>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</si>
  <si>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</si>
  <si>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</si>
  <si>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</si>
  <si>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</si>
  <si>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</si>
  <si>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</si>
  <si>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</si>
  <si>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</si>
  <si>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</si>
  <si>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</si>
  <si>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</si>
  <si>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</si>
  <si>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</si>
  <si>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</si>
  <si>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</si>
  <si>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</si>
  <si>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</si>
  <si>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</si>
  <si>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</si>
  <si>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</si>
  <si>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</si>
  <si>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</si>
  <si>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</si>
  <si>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</si>
  <si>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</si>
  <si>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</si>
  <si>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</si>
  <si>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</si>
  <si>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</si>
  <si>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</si>
  <si>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</si>
  <si>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</si>
  <si>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</si>
  <si>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</si>
  <si>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</si>
  <si>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</si>
  <si>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</si>
  <si>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</si>
  <si>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</si>
  <si>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</si>
  <si>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</si>
  <si>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</si>
  <si>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</si>
  <si>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</si>
  <si>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</si>
  <si>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</si>
  <si>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</si>
  <si>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</si>
  <si>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</si>
  <si>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</si>
  <si>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</si>
  <si>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</si>
  <si>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</si>
  <si>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</si>
  <si>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</si>
  <si>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</si>
  <si>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</si>
  <si>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</si>
  <si>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</si>
  <si>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</si>
  <si>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</si>
  <si>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</si>
  <si>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</si>
  <si>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</si>
  <si>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</si>
  <si>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</si>
  <si>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</si>
  <si>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</si>
  <si>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</si>
  <si>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</si>
  <si>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</si>
  <si>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</si>
  <si>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</si>
  <si>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</si>
  <si>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</si>
  <si>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</si>
  <si>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</si>
  <si>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</si>
  <si>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</si>
  <si>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</si>
  <si>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</si>
  <si>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</si>
  <si>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</si>
  <si>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</si>
  <si>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</si>
  <si>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</si>
  <si>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</si>
  <si>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</si>
  <si>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</si>
  <si>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</si>
  <si>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</si>
  <si>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</si>
  <si>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</si>
  <si>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</si>
  <si>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</si>
  <si>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</si>
  <si>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</si>
  <si>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</si>
  <si>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</si>
  <si>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</si>
  <si>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</si>
  <si>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</si>
  <si>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</si>
  <si>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</si>
  <si>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</si>
  <si>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</si>
  <si>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</si>
  <si>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</si>
  <si>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</si>
  <si>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</si>
  <si>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</si>
  <si>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</si>
  <si>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</si>
  <si>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</si>
  <si>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</si>
  <si>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</si>
  <si>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</si>
  <si>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</si>
  <si>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</si>
  <si>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</si>
  <si>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</si>
  <si>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</si>
  <si>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</si>
  <si>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</si>
  <si>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</si>
  <si>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</si>
  <si>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</si>
  <si>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</si>
  <si>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</si>
  <si>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</si>
  <si>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</si>
  <si>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</si>
  <si>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</si>
  <si>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</si>
  <si>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</si>
  <si>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</si>
  <si>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</si>
  <si>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</si>
  <si>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</si>
  <si>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</si>
  <si>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</si>
  <si>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</si>
  <si>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</si>
  <si>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</si>
  <si>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</si>
  <si>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</si>
  <si>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</si>
  <si>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</si>
  <si>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</si>
  <si>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</si>
  <si>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</si>
  <si>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</si>
  <si>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</si>
  <si>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</si>
  <si>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</si>
  <si>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</si>
  <si>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</si>
  <si>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</si>
  <si>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</si>
  <si>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</si>
  <si>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</si>
  <si>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</si>
  <si>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</si>
  <si>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</si>
  <si>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</si>
  <si>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</si>
  <si>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</si>
  <si>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</si>
  <si>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</si>
  <si>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</si>
  <si>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</si>
  <si>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</si>
  <si>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</si>
  <si>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</si>
  <si>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</si>
  <si>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</si>
  <si>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</si>
  <si>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</si>
  <si>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</si>
  <si>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</si>
  <si>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</si>
  <si>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</si>
  <si>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</si>
  <si>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</si>
  <si>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</si>
  <si>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</si>
  <si>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</si>
  <si>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</si>
  <si>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</si>
  <si>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</si>
  <si>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</si>
  <si>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</si>
  <si>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</si>
  <si>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</si>
  <si>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</si>
  <si>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</si>
  <si>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</si>
  <si>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</si>
  <si>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</si>
  <si>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</si>
  <si>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</si>
  <si>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</si>
  <si>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</si>
  <si>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</si>
  <si>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</si>
  <si>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</si>
  <si>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</si>
  <si>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</si>
  <si>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</si>
  <si>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</si>
  <si>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</si>
  <si>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</si>
  <si>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</si>
  <si>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</si>
  <si>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</si>
  <si>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</si>
  <si>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</si>
  <si>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</si>
  <si>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</si>
  <si>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</si>
  <si>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</si>
  <si>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</si>
  <si>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</si>
  <si>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</si>
  <si>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</si>
  <si>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</si>
  <si>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</si>
  <si>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</si>
  <si>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</si>
  <si>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</si>
  <si>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</si>
  <si>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</si>
  <si>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</si>
  <si>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</si>
  <si>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</si>
  <si>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</si>
  <si>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</si>
  <si>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</si>
  <si>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</si>
  <si>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</si>
  <si>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</si>
  <si>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</si>
  <si>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</si>
  <si>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</si>
  <si>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</si>
  <si>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</si>
  <si>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</si>
  <si>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</si>
  <si>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</si>
  <si>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</si>
  <si>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</si>
  <si>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</si>
  <si>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</si>
  <si>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</si>
  <si>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</si>
  <si>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</si>
  <si>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</si>
  <si>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</si>
  <si>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</si>
  <si>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</si>
  <si>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</si>
  <si>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</si>
  <si>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</si>
  <si>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</si>
  <si>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</si>
  <si>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</si>
  <si>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</si>
  <si>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</si>
  <si>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</si>
  <si>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</si>
  <si>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</si>
  <si>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</si>
  <si>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</si>
  <si>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</si>
  <si>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</si>
  <si>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</si>
  <si>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</si>
  <si>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</si>
  <si>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</si>
  <si>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</si>
  <si>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</si>
  <si>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</si>
  <si>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</si>
  <si>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</si>
  <si>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</si>
  <si>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</si>
  <si>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</si>
  <si>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</si>
  <si>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</si>
  <si>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</si>
  <si>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</si>
  <si>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</si>
  <si>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</si>
  <si>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</si>
  <si>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</si>
  <si>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</si>
  <si>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</si>
  <si>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</si>
  <si>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</si>
  <si>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</si>
  <si>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</si>
  <si>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</si>
  <si>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</si>
  <si>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</si>
  <si>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</si>
  <si>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</si>
  <si>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</si>
  <si>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</si>
  <si>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</si>
  <si>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</si>
  <si>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</si>
  <si>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</si>
  <si>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</si>
  <si>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</si>
  <si>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</si>
  <si>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</si>
  <si>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</si>
  <si>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</si>
  <si>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</si>
  <si>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</si>
  <si>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</si>
  <si>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</si>
  <si>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</si>
  <si>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</si>
  <si>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</si>
  <si>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</si>
  <si>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</si>
  <si>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</si>
  <si>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</si>
  <si>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</si>
  <si>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</si>
  <si>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</si>
  <si>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</si>
  <si>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</si>
  <si>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</si>
  <si>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</si>
  <si>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</si>
  <si>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</si>
  <si>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</si>
  <si>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</si>
  <si>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</si>
  <si>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</si>
  <si>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</si>
  <si>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</si>
  <si>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</si>
  <si>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</si>
  <si>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</si>
  <si>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</si>
  <si>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</si>
  <si>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</si>
  <si>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</si>
  <si>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</si>
  <si>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</si>
  <si>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</si>
  <si>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</si>
  <si>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</si>
  <si>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</si>
  <si>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</si>
  <si>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</si>
  <si>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</si>
  <si>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</si>
  <si>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</si>
  <si>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</si>
  <si>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</si>
  <si>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</si>
  <si>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</si>
  <si>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</si>
  <si>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</si>
  <si>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</si>
  <si>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</si>
  <si>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</si>
  <si>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</si>
  <si>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</si>
  <si>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</si>
  <si>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</si>
  <si>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</si>
  <si>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</si>
  <si>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</si>
  <si>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</si>
  <si>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</si>
  <si>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</si>
  <si>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</si>
  <si>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</si>
  <si>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</si>
  <si>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</si>
  <si>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</si>
  <si>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</si>
  <si>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</si>
  <si>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</si>
  <si>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</si>
  <si>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</si>
  <si>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</si>
  <si>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</si>
  <si>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</si>
  <si>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</si>
  <si>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</si>
  <si>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</si>
  <si>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</si>
  <si>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</si>
  <si>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</si>
  <si>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</si>
  <si>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</si>
  <si>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</si>
  <si>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</si>
  <si>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</si>
  <si>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</si>
  <si>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</si>
  <si>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</si>
  <si>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</si>
  <si>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</si>
  <si>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</si>
  <si>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</si>
  <si>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</si>
  <si>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</si>
  <si>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</si>
  <si>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</si>
  <si>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</si>
  <si>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</si>
  <si>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</si>
  <si>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</si>
  <si>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</si>
  <si>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</si>
  <si>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</si>
  <si>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</si>
  <si>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</si>
  <si>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</si>
  <si>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</si>
  <si>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</si>
  <si>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</si>
  <si>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</si>
  <si>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</si>
  <si>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</si>
  <si>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</si>
  <si>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</si>
  <si>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</si>
  <si>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</si>
  <si>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</si>
  <si>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</si>
  <si>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</si>
  <si>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</si>
  <si>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</si>
  <si>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</si>
  <si>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</si>
  <si>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</si>
  <si>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</si>
  <si>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</si>
  <si>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</si>
  <si>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</si>
  <si>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</si>
  <si>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</si>
  <si>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</si>
  <si>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</si>
  <si>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</si>
  <si>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</si>
  <si>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</si>
  <si>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</si>
  <si>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</si>
  <si>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</si>
  <si>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</si>
  <si>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</si>
  <si>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</si>
  <si>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</si>
  <si>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</si>
  <si>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</si>
  <si>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</si>
  <si>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</si>
  <si>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</si>
  <si>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</si>
  <si>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</si>
  <si>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</si>
  <si>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</si>
  <si>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</si>
  <si>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</si>
  <si>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</si>
  <si>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</si>
  <si>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</si>
  <si>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</si>
  <si>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</si>
  <si>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</si>
  <si>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</si>
  <si>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</si>
  <si>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</si>
  <si>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</si>
  <si>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</si>
  <si>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</si>
  <si>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</si>
  <si>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</si>
  <si>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</si>
  <si>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</si>
  <si>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</si>
  <si>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</si>
  <si>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</si>
  <si>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</si>
  <si>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</si>
  <si>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</si>
  <si>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</si>
  <si>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</si>
  <si>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</si>
  <si>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</si>
  <si>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</si>
  <si>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</si>
  <si>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</si>
  <si>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</si>
  <si>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</si>
  <si>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</si>
  <si>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</si>
  <si>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</si>
  <si>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</si>
  <si>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</si>
  <si>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</si>
  <si>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</si>
  <si>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</si>
  <si>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</si>
  <si>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</si>
  <si>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</si>
  <si>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</si>
  <si>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</si>
  <si>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</si>
  <si>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</si>
  <si>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</si>
  <si>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</si>
  <si>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</si>
  <si>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</si>
  <si>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</si>
  <si>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</si>
  <si>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</si>
  <si>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</si>
  <si>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</si>
  <si>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</si>
  <si>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</si>
  <si>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</si>
  <si>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</si>
  <si>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</si>
  <si>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</si>
  <si>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</si>
  <si>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</si>
  <si>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</si>
  <si>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</si>
  <si>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</si>
  <si>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</si>
  <si>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</si>
  <si>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</si>
  <si>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</si>
  <si>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</si>
  <si>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</si>
  <si>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</si>
  <si>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</si>
  <si>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</si>
  <si>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</si>
  <si>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</si>
  <si>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</si>
  <si>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</si>
  <si>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</si>
  <si>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</si>
  <si>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</si>
  <si>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</si>
  <si>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</si>
  <si>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</si>
  <si>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</si>
  <si>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</si>
  <si>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</si>
  <si>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</si>
  <si>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</si>
  <si>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</si>
  <si>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</si>
  <si>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</si>
  <si>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</si>
  <si>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</si>
  <si>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</si>
  <si>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</si>
  <si>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</si>
  <si>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</si>
  <si>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</si>
  <si>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</si>
  <si>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</si>
  <si>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</si>
  <si>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</si>
  <si>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</si>
  <si>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</si>
  <si>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</si>
  <si>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</si>
  <si>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</si>
  <si>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</si>
  <si>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</si>
  <si>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</si>
  <si>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</si>
  <si>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</si>
  <si>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</si>
  <si>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</si>
  <si>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</si>
  <si>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</si>
  <si>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</si>
  <si>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</si>
  <si>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</si>
  <si>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</si>
  <si>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</si>
  <si>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</si>
  <si>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</si>
  <si>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</si>
  <si>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</si>
  <si>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</si>
  <si>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</si>
  <si>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</si>
  <si>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</si>
  <si>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</si>
  <si>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</si>
  <si>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</si>
  <si>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</si>
  <si>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</si>
  <si>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</si>
  <si>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</si>
  <si>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</si>
  <si>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</si>
  <si>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</si>
  <si>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</si>
  <si>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</si>
  <si>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</si>
  <si>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</si>
  <si>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</si>
  <si>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</si>
  <si>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</si>
  <si>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</si>
  <si>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</si>
  <si>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</si>
  <si>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</si>
  <si>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</si>
  <si>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</si>
  <si>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</si>
  <si>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</si>
  <si>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</si>
  <si>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</si>
  <si>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</si>
  <si>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</si>
  <si>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</si>
  <si>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</si>
  <si>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</si>
  <si>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</si>
  <si>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</si>
  <si>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</si>
  <si>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</si>
  <si>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</si>
  <si>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</si>
  <si>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</si>
  <si>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</si>
  <si>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</si>
  <si>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</si>
  <si>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</si>
  <si>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</si>
  <si>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</si>
  <si>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</si>
  <si>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</si>
  <si>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</si>
  <si>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</si>
  <si>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</si>
  <si>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</si>
  <si>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</si>
  <si>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</si>
  <si>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</si>
  <si>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</si>
  <si>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</si>
  <si>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</si>
  <si>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</si>
  <si>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</si>
  <si>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</si>
  <si>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</si>
  <si>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</si>
  <si>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</si>
  <si>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</si>
  <si>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</si>
  <si>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</si>
  <si>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</si>
  <si>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</si>
  <si>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</si>
  <si>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</si>
  <si>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</si>
  <si>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</si>
  <si>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</si>
  <si>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</si>
  <si>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</si>
  <si>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</si>
  <si>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</si>
  <si>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</si>
  <si>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</si>
  <si>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</si>
  <si>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</si>
  <si>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</si>
  <si>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</si>
  <si>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</si>
  <si>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</si>
  <si>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</si>
  <si>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</si>
  <si>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</si>
  <si>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</si>
  <si>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</si>
  <si>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</si>
  <si>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</si>
  <si>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</si>
  <si>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</si>
  <si>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</si>
  <si>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</si>
  <si>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</si>
  <si>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</si>
  <si>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</si>
  <si>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</si>
  <si>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</si>
  <si>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</si>
  <si>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</si>
  <si>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</si>
  <si>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</si>
  <si>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</si>
  <si>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</si>
  <si>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</si>
  <si>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</si>
  <si>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</si>
  <si>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</si>
  <si>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</si>
  <si>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</si>
  <si>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</si>
  <si>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</si>
  <si>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</si>
  <si>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</si>
  <si>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</si>
  <si>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</si>
  <si>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</si>
  <si>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</si>
  <si>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</si>
  <si>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</si>
  <si>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</si>
  <si>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</si>
  <si>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</si>
  <si>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</si>
  <si>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</si>
  <si>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</si>
  <si>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</si>
  <si>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</si>
  <si>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</si>
  <si>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</si>
  <si>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</si>
  <si>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</si>
  <si>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</si>
  <si>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</si>
  <si>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</si>
  <si>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</si>
  <si>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</si>
  <si>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</si>
  <si>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</si>
  <si>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</si>
  <si>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</si>
  <si>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</si>
  <si>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</si>
  <si>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</si>
  <si>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</si>
  <si>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</si>
  <si>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</si>
  <si>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</si>
  <si>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</si>
  <si>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</si>
  <si>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</si>
  <si>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</si>
  <si>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</si>
  <si>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</si>
  <si>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</si>
  <si>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</si>
  <si>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</si>
  <si>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</si>
  <si>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</si>
  <si>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</si>
  <si>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</si>
  <si>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</si>
  <si>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</si>
  <si>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</si>
  <si>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</si>
  <si>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</si>
  <si>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</si>
  <si>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</si>
  <si>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</si>
  <si>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</si>
  <si>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</si>
  <si>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</si>
  <si>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</si>
  <si>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</si>
  <si>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</si>
  <si>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</si>
  <si>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</si>
  <si>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</si>
  <si>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</si>
  <si>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</si>
  <si>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</si>
  <si>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</si>
  <si>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</si>
  <si>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</si>
  <si>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</si>
  <si>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</si>
  <si>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</si>
  <si>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</si>
  <si>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</si>
  <si>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</si>
  <si>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</si>
  <si>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</si>
  <si>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</si>
  <si>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</si>
  <si>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</si>
  <si>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</si>
  <si>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</si>
  <si>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</si>
  <si>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</si>
  <si>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</si>
  <si>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</si>
  <si>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</si>
  <si>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</si>
  <si>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</si>
  <si>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</si>
  <si>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</si>
  <si>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</si>
  <si>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</si>
  <si>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</si>
  <si>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</si>
  <si>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</si>
  <si>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</si>
  <si>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</si>
  <si>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</si>
  <si>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</si>
  <si>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</si>
  <si>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</si>
  <si>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</si>
  <si>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</si>
  <si>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</si>
  <si>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</si>
  <si>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</si>
  <si>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</si>
  <si>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</si>
  <si>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</si>
  <si>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</si>
  <si>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</si>
  <si>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</si>
  <si>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</si>
  <si>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</si>
  <si>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</si>
  <si>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</si>
  <si>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</si>
  <si>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</si>
  <si>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</si>
  <si>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</si>
  <si>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</si>
  <si>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</si>
  <si>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</si>
  <si>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</si>
  <si>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</si>
  <si>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</si>
  <si>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</si>
  <si>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</si>
  <si>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</si>
  <si>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</si>
  <si>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</si>
  <si>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</si>
  <si>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</si>
  <si>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</si>
  <si>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</si>
  <si>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</si>
  <si>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</si>
  <si>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</si>
  <si>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</si>
  <si>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</si>
  <si>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</si>
  <si>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</si>
  <si>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</si>
  <si>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</si>
  <si>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</si>
  <si>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</si>
  <si>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</si>
  <si>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</si>
  <si>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</si>
  <si>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</si>
  <si>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</si>
  <si>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</si>
  <si>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</si>
  <si>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</si>
  <si>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</si>
  <si>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</si>
  <si>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</si>
  <si>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</si>
  <si>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</si>
  <si>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</si>
  <si>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</si>
  <si>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</si>
  <si>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</si>
  <si>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</si>
  <si>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</si>
  <si>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</si>
  <si>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</si>
  <si>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</si>
  <si>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</si>
  <si>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</si>
  <si>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</si>
  <si>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</si>
  <si>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</si>
  <si>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</si>
  <si>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</si>
  <si>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</si>
  <si>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</si>
  <si>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</si>
  <si>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</si>
  <si>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</si>
  <si>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</si>
  <si>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</si>
  <si>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</si>
  <si>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</si>
  <si>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</si>
  <si>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</si>
  <si>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</si>
  <si>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</si>
  <si>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</si>
  <si>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</si>
  <si>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</si>
  <si>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</si>
  <si>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</si>
  <si>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</si>
  <si>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</si>
  <si>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</si>
  <si>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</si>
  <si>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</si>
  <si>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</si>
  <si>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</si>
  <si>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</si>
  <si>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</si>
  <si>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</si>
  <si>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</si>
  <si>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</si>
  <si>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</si>
  <si>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</si>
  <si>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</si>
  <si>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</si>
  <si>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</si>
  <si>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</si>
  <si>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</si>
  <si>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</si>
  <si>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</si>
  <si>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</si>
  <si>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</si>
  <si>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</si>
  <si>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</si>
  <si>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</si>
  <si>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</si>
  <si>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</si>
  <si>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</si>
  <si>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</si>
  <si>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</si>
  <si>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</si>
  <si>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</si>
  <si>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</si>
  <si>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</si>
  <si>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</si>
  <si>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</si>
  <si>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</si>
  <si>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</si>
  <si>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</si>
  <si>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</si>
  <si>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</si>
  <si>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</si>
  <si>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</si>
  <si>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</si>
  <si>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</si>
  <si>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</si>
  <si>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</si>
  <si>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</si>
  <si>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</si>
  <si>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</si>
  <si>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</si>
  <si>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</si>
  <si>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</si>
  <si>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</si>
  <si>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</si>
  <si>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</si>
  <si>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</si>
  <si>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</si>
  <si>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</si>
  <si>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</si>
  <si>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</si>
  <si>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</si>
  <si>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</si>
  <si>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</si>
  <si>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</si>
  <si>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</si>
  <si>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</si>
  <si>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</si>
  <si>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</si>
  <si>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</si>
  <si>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</si>
  <si>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</si>
  <si>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</si>
  <si>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</si>
  <si>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</si>
  <si>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</si>
  <si>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</si>
  <si>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</si>
  <si>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</si>
  <si>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</si>
  <si>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</si>
  <si>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</si>
  <si>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</si>
  <si>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</si>
  <si>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</si>
  <si>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</si>
  <si>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</si>
  <si>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</si>
  <si>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</si>
  <si>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</si>
  <si>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</si>
  <si>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</si>
  <si>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</si>
  <si>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</si>
  <si>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</si>
  <si>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</si>
  <si>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</si>
  <si>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</si>
  <si>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</si>
  <si>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</si>
  <si>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</si>
  <si>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</si>
  <si>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</si>
  <si>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</si>
  <si>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</si>
  <si>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</si>
  <si>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</si>
  <si>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</si>
  <si>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</si>
  <si>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</si>
  <si>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</si>
  <si>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</si>
  <si>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</si>
  <si>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</si>
  <si>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</si>
  <si>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</si>
  <si>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</si>
  <si>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</si>
  <si>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</si>
  <si>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</si>
  <si>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</si>
  <si>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</si>
  <si>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</si>
  <si>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</si>
  <si>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</si>
  <si>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</si>
  <si>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</si>
  <si>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</si>
  <si>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</si>
  <si>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</si>
  <si>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</si>
  <si>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</si>
  <si>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</si>
  <si>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</si>
  <si>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</si>
  <si>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</si>
  <si>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</si>
  <si>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</si>
  <si>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</si>
  <si>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</si>
  <si>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</si>
  <si>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</si>
  <si>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</si>
  <si>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</si>
  <si>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</si>
  <si>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</si>
  <si>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</si>
  <si>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</si>
  <si>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</si>
  <si>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</si>
  <si>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</si>
  <si>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</si>
  <si>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</si>
  <si>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</si>
  <si>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</si>
  <si>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</si>
  <si>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</si>
  <si>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</si>
  <si>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</si>
  <si>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</si>
  <si>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</si>
  <si>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</si>
  <si>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</si>
  <si>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</si>
  <si>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</si>
  <si>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</si>
  <si>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</si>
  <si>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</si>
  <si>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</si>
  <si>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</si>
  <si>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</si>
  <si>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</si>
  <si>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</si>
  <si>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</si>
  <si>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</si>
  <si>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</si>
  <si>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</si>
  <si>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</si>
  <si>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</si>
  <si>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</si>
  <si>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</si>
  <si>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</si>
  <si>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</si>
  <si>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</si>
  <si>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</si>
  <si>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</si>
  <si>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</si>
  <si>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</si>
  <si>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</si>
  <si>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</si>
  <si>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</si>
  <si>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</si>
  <si>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</si>
  <si>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</si>
  <si>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</si>
  <si>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</si>
  <si>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</si>
  <si>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</si>
  <si>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</si>
  <si>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</si>
  <si>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</si>
  <si>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</si>
  <si>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</si>
  <si>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</si>
  <si>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</si>
  <si>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</si>
  <si>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</si>
  <si>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</si>
  <si>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</si>
  <si>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</si>
  <si>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</si>
  <si>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</si>
  <si>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</si>
  <si>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</si>
  <si>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</si>
  <si>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</si>
  <si>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</si>
  <si>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</si>
  <si>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</si>
  <si>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</si>
  <si>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</si>
  <si>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</si>
  <si>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</si>
  <si>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</si>
  <si>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</si>
  <si>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</si>
  <si>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</si>
  <si>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</si>
  <si>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</si>
  <si>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</si>
  <si>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</si>
  <si>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</si>
  <si>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</si>
  <si>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</si>
  <si>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</si>
  <si>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</si>
  <si>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</si>
  <si>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</si>
  <si>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</si>
  <si>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</si>
  <si>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</si>
  <si>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</si>
  <si>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</si>
  <si>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</si>
  <si>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</si>
  <si>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</si>
  <si>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</si>
  <si>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</si>
  <si>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</si>
  <si>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</si>
  <si>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</si>
  <si>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</si>
  <si>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</si>
  <si>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</si>
  <si>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</si>
  <si>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</si>
  <si>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</si>
  <si>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</si>
  <si>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</si>
  <si>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</si>
  <si>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</si>
  <si>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</si>
  <si>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</si>
  <si>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</si>
  <si>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</si>
  <si>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</si>
  <si>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</si>
  <si>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</si>
  <si>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</si>
  <si>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</si>
  <si>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</si>
  <si>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</si>
  <si>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</si>
  <si>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</si>
  <si>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</si>
  <si>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</si>
  <si>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</si>
  <si>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</si>
  <si>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</si>
  <si>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</si>
  <si>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</si>
  <si>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</si>
  <si>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</si>
  <si>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</si>
  <si>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</si>
  <si>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</si>
  <si>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</si>
  <si>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</si>
  <si>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</si>
  <si>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</si>
  <si>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</si>
  <si>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</si>
  <si>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</si>
  <si>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</si>
  <si>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</si>
  <si>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</si>
  <si>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</si>
  <si>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</si>
  <si>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</si>
  <si>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</si>
  <si>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</si>
  <si>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</si>
  <si>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</si>
  <si>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</si>
  <si>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</si>
  <si>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</si>
  <si>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</si>
  <si>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</si>
  <si>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</si>
  <si>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</si>
  <si>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</si>
  <si>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</si>
  <si>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</si>
  <si>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</si>
  <si>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</si>
  <si>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</si>
  <si>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</si>
  <si>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</si>
  <si>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</si>
  <si>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</si>
  <si>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</si>
  <si>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</si>
  <si>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</si>
  <si>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</si>
  <si>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</si>
  <si>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</si>
  <si>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</si>
  <si>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</si>
  <si>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</si>
  <si>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</si>
  <si>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</si>
  <si>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</si>
  <si>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</si>
  <si>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</si>
  <si>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</si>
  <si>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</si>
  <si>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</si>
  <si>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</si>
  <si>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</si>
  <si>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</si>
  <si>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</si>
  <si>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</si>
  <si>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</si>
  <si>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</si>
  <si>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</si>
  <si>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</si>
  <si>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</si>
  <si>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</si>
  <si>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</si>
  <si>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</si>
  <si>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</si>
  <si>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</si>
  <si>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</si>
  <si>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</si>
  <si>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</si>
  <si>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</si>
  <si>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</si>
  <si>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</si>
  <si>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</si>
  <si>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</si>
  <si>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</si>
  <si>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</si>
  <si>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</si>
  <si>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</si>
  <si>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</si>
  <si>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</si>
  <si>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</si>
  <si>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</si>
  <si>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</si>
  <si>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</si>
  <si>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</si>
  <si>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</si>
  <si>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</si>
  <si>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</si>
  <si>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</si>
  <si>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</si>
  <si>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</si>
  <si>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</si>
  <si>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</si>
  <si>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</si>
  <si>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</si>
  <si>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</si>
  <si>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</si>
  <si>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</si>
  <si>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</si>
  <si>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</si>
  <si>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</si>
  <si>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</si>
  <si>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</si>
  <si>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</si>
  <si>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</si>
  <si>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</si>
  <si>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</si>
  <si>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</si>
  <si>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</si>
  <si>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</si>
  <si>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</si>
  <si>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</si>
  <si>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</si>
  <si>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</si>
  <si>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</si>
  <si>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</si>
  <si>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</si>
  <si>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</si>
  <si>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</si>
  <si>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</si>
  <si>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</si>
  <si>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</si>
  <si>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</si>
  <si>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</si>
  <si>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</si>
  <si>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</si>
  <si>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</si>
  <si>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</si>
  <si>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</si>
  <si>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</si>
  <si>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</si>
  <si>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</si>
  <si>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</si>
  <si>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</si>
  <si>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</si>
  <si>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</si>
  <si>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</si>
  <si>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</si>
  <si>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</si>
  <si>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</si>
  <si>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</si>
  <si>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</si>
  <si>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</si>
  <si>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</si>
  <si>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</si>
  <si>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</si>
  <si>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</si>
  <si>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</si>
  <si>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</si>
  <si>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</si>
  <si>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</si>
  <si>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</si>
  <si>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</si>
  <si>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</si>
  <si>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</si>
  <si>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</si>
  <si>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</si>
  <si>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</si>
  <si>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</si>
  <si>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</si>
  <si>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</si>
  <si>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</si>
  <si>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</si>
  <si>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</si>
  <si>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</si>
  <si>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</si>
  <si>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</si>
  <si>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</si>
  <si>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</si>
  <si>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</si>
  <si>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</si>
  <si>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</si>
  <si>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</si>
  <si>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</si>
  <si>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</si>
  <si>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</si>
  <si>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</si>
  <si>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</si>
  <si>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</si>
  <si>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</si>
  <si>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</si>
  <si>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</si>
  <si>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</si>
  <si>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</si>
  <si>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</si>
  <si>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</si>
  <si>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</si>
  <si>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</si>
  <si>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</si>
  <si>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</si>
  <si>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</si>
  <si>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</si>
  <si>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</si>
  <si>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</si>
  <si>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</si>
  <si>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</si>
  <si>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</si>
  <si>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</si>
  <si>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</si>
  <si>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</si>
  <si>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</si>
  <si>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</si>
  <si>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</si>
  <si>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</si>
  <si>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</si>
  <si>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</si>
  <si>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</si>
  <si>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</si>
  <si>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</si>
  <si>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</si>
  <si>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</si>
  <si>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</si>
  <si>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</si>
  <si>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</si>
  <si>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</si>
  <si>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</si>
  <si>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</si>
  <si>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</si>
  <si>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</si>
  <si>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</si>
  <si>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</si>
  <si>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</si>
  <si>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</si>
  <si>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</si>
  <si>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</si>
  <si>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</si>
  <si>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</si>
  <si>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</si>
  <si>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</si>
  <si>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</si>
  <si>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</si>
  <si>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</si>
  <si>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</si>
  <si>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</si>
  <si>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</si>
  <si>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</si>
  <si>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</si>
  <si>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</si>
  <si>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</si>
  <si>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</si>
  <si>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</si>
  <si>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</si>
  <si>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</si>
  <si>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</si>
  <si>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</si>
  <si>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</si>
  <si>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</si>
  <si>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</si>
  <si>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</si>
  <si>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</si>
  <si>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</si>
  <si>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</si>
  <si>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</si>
  <si>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</si>
  <si>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</si>
  <si>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</si>
  <si>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</si>
  <si>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</si>
  <si>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</si>
  <si>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</si>
  <si>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</si>
  <si>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</si>
  <si>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</si>
  <si>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</si>
  <si>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</si>
  <si>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</si>
  <si>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</si>
  <si>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</si>
  <si>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</si>
  <si>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</si>
  <si>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</si>
  <si>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</si>
  <si>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</si>
  <si>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</si>
  <si>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</si>
  <si>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</si>
  <si>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</si>
  <si>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</si>
  <si>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</si>
  <si>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</si>
  <si>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</si>
  <si>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</si>
  <si>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</si>
  <si>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</si>
  <si>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</si>
  <si>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</si>
  <si>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</si>
  <si>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</si>
  <si>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</si>
  <si>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</si>
  <si>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</si>
  <si>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</si>
  <si>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</si>
  <si>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</si>
  <si>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</si>
  <si>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</si>
  <si>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</si>
  <si>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</si>
  <si>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</si>
  <si>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</si>
  <si>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</si>
  <si>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</si>
  <si>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</si>
  <si>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</si>
  <si>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</si>
  <si>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</si>
  <si>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</si>
  <si>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</si>
  <si>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</si>
  <si>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</si>
  <si>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</si>
  <si>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</si>
  <si>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</si>
  <si>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</si>
  <si>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</si>
  <si>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</si>
  <si>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</si>
  <si>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</si>
  <si>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</si>
  <si>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</si>
  <si>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</si>
  <si>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</si>
  <si>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</si>
  <si>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</si>
  <si>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</si>
  <si>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</si>
  <si>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</si>
  <si>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</si>
  <si>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</si>
  <si>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</si>
  <si>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</si>
  <si>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</si>
  <si>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</si>
  <si>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</si>
  <si>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</si>
  <si>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</si>
  <si>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</si>
  <si>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</si>
  <si>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</si>
  <si>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</si>
  <si>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</si>
  <si>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</si>
  <si>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</si>
  <si>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</si>
  <si>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</si>
  <si>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</si>
  <si>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</si>
  <si>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</si>
  <si>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</si>
  <si>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</si>
  <si>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</si>
  <si>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</si>
  <si>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</si>
  <si>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</si>
  <si>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</si>
  <si>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</si>
  <si>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</si>
  <si>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</si>
  <si>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</si>
  <si>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</si>
  <si>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</si>
  <si>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</si>
  <si>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</si>
  <si>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</si>
  <si>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</si>
  <si>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</si>
  <si>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</si>
  <si>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</si>
  <si>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</si>
  <si>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</si>
  <si>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</si>
  <si>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</si>
  <si>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</si>
  <si>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</si>
  <si>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</si>
  <si>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</si>
  <si>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</si>
  <si>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</si>
  <si>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</si>
  <si>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</si>
  <si>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</si>
  <si>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</si>
  <si>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</si>
  <si>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</si>
  <si>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</si>
  <si>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</si>
  <si>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</si>
  <si>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</si>
  <si>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</si>
  <si>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</si>
  <si>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</si>
  <si>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</si>
  <si>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</si>
  <si>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</si>
  <si>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</si>
  <si>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</si>
  <si>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</si>
  <si>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</si>
  <si>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</si>
  <si>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</si>
  <si>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</si>
  <si>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</si>
  <si>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</si>
  <si>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</si>
  <si>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</si>
  <si>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</si>
  <si>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</si>
  <si>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</si>
  <si>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</si>
  <si>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</si>
  <si>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</si>
  <si>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</si>
  <si>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</si>
  <si>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</si>
  <si>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</si>
  <si>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</si>
  <si>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</si>
  <si>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</si>
  <si>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</si>
  <si>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</si>
  <si>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</si>
  <si>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</si>
  <si>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</si>
  <si>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</si>
  <si>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</si>
  <si>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</si>
  <si>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</si>
  <si>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</si>
  <si>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</si>
  <si>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</si>
  <si>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</si>
  <si>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</si>
  <si>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</si>
  <si>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</si>
  <si>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</si>
  <si>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</si>
  <si>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</si>
  <si>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</si>
  <si>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</si>
  <si>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</si>
  <si>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</si>
  <si>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</si>
  <si>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</si>
  <si>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</si>
  <si>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</si>
  <si>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</si>
  <si>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</si>
  <si>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</si>
  <si>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</si>
  <si>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</si>
  <si>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</si>
  <si>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</si>
  <si>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</si>
  <si>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</si>
  <si>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</si>
  <si>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</si>
  <si>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</si>
  <si>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</si>
  <si>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</si>
  <si>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</si>
  <si>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</si>
  <si>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</si>
  <si>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</si>
  <si>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</si>
  <si>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</si>
  <si>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</si>
  <si>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</si>
  <si>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</si>
  <si>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</si>
  <si>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</si>
  <si>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</si>
  <si>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</si>
  <si>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</si>
  <si>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</si>
  <si>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</si>
  <si>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</si>
  <si>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</si>
  <si>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</si>
  <si>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</si>
  <si>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</si>
  <si>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</si>
  <si>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</si>
  <si>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</si>
  <si>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</si>
  <si>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</si>
  <si>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</si>
  <si>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</si>
  <si>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</si>
  <si>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</si>
  <si>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</si>
  <si>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</si>
  <si>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</si>
  <si>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</si>
  <si>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</si>
  <si>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</si>
  <si>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</si>
  <si>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</si>
  <si>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</si>
  <si>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</si>
  <si>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</si>
  <si>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</si>
  <si>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</si>
  <si>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</si>
  <si>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</si>
  <si>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</si>
  <si>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</si>
  <si>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</si>
  <si>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</si>
  <si>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</si>
  <si>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</si>
  <si>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</si>
  <si>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</si>
  <si>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</si>
  <si>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</si>
  <si>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</si>
  <si>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</si>
  <si>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</si>
  <si>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</si>
  <si>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</si>
  <si>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</si>
  <si>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</si>
  <si>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</si>
  <si>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</si>
  <si>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</si>
  <si>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</si>
  <si>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</si>
  <si>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</si>
  <si>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</si>
  <si>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</si>
  <si>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</si>
  <si>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</si>
  <si>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</si>
  <si>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</si>
  <si>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</si>
  <si>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</si>
  <si>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</si>
  <si>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</si>
  <si>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</si>
  <si>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</si>
  <si>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</si>
  <si>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</si>
  <si>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</si>
  <si>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</si>
  <si>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</si>
  <si>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</si>
  <si>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</si>
  <si>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</si>
  <si>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</si>
  <si>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</si>
  <si>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</si>
  <si>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</si>
  <si>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</si>
  <si>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</si>
  <si>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</si>
  <si>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</si>
  <si>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</si>
  <si>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</si>
  <si>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</si>
  <si>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</si>
  <si>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</si>
  <si>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</si>
  <si>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</si>
  <si>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</si>
  <si>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</si>
  <si>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</si>
  <si>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</si>
  <si>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</si>
  <si>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</si>
  <si>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</si>
  <si>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</si>
  <si>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</si>
  <si>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</si>
  <si>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</si>
  <si>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</si>
  <si>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</si>
  <si>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</si>
  <si>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</si>
  <si>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</si>
  <si>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</si>
  <si>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</si>
  <si>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</si>
  <si>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</si>
  <si>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</si>
  <si>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</si>
  <si>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</si>
  <si>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</si>
  <si>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</si>
  <si>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</si>
  <si>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</si>
  <si>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</si>
  <si>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</si>
  <si>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</si>
  <si>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</si>
  <si>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</si>
  <si>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</si>
  <si>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</si>
  <si>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</si>
  <si>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</si>
  <si>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</si>
  <si>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</si>
  <si>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</si>
  <si>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</si>
  <si>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</si>
  <si>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</si>
  <si>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</si>
  <si>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</si>
  <si>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</si>
  <si>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</si>
  <si>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</si>
  <si>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</si>
  <si>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</si>
  <si>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</si>
  <si>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</si>
  <si>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</si>
  <si>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</si>
  <si>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</si>
  <si>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</si>
  <si>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</si>
  <si>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</si>
  <si>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</si>
  <si>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</si>
  <si>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</si>
  <si>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</si>
  <si>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</si>
  <si>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</si>
  <si>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</si>
  <si>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</si>
  <si>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</si>
  <si>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</si>
  <si>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</si>
  <si>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</si>
  <si>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</si>
  <si>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</si>
  <si>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</si>
  <si>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</si>
  <si>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</si>
  <si>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</si>
  <si>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</si>
  <si>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</si>
  <si>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</si>
  <si>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</si>
  <si>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</si>
  <si>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</si>
  <si>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</si>
  <si>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</si>
  <si>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</si>
  <si>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</si>
  <si>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</si>
  <si>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</si>
  <si>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</si>
  <si>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</si>
  <si>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</si>
  <si>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</si>
  <si>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</si>
  <si>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</si>
  <si>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</si>
  <si>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</si>
  <si>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</si>
  <si>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</si>
  <si>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</si>
  <si>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</si>
  <si>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</si>
  <si>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</si>
  <si>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</si>
  <si>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</si>
  <si>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</si>
  <si>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</si>
  <si>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</si>
  <si>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</si>
  <si>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</si>
  <si>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</si>
  <si>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</si>
  <si>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</si>
  <si>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</si>
  <si>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</si>
  <si>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</si>
  <si>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</si>
  <si>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</si>
  <si>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</si>
  <si>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</si>
  <si>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</si>
  <si>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</si>
  <si>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</si>
  <si>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</si>
  <si>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</si>
  <si>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</si>
  <si>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</si>
  <si>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</si>
  <si>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</si>
  <si>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</si>
  <si>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</si>
  <si>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</si>
  <si>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</si>
  <si>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</si>
  <si>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</si>
  <si>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</si>
  <si>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</si>
  <si>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</si>
  <si>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</si>
  <si>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</si>
  <si>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</si>
  <si>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</si>
  <si>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</si>
  <si>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</si>
  <si>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</si>
  <si>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</si>
  <si>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</si>
  <si>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</si>
  <si>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</si>
  <si>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</si>
  <si>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</si>
  <si>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</si>
  <si>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</si>
  <si>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</si>
  <si>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</si>
  <si>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</si>
  <si>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</si>
  <si>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</si>
  <si>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</si>
  <si>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</si>
  <si>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</si>
  <si>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</si>
  <si>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</si>
  <si>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</si>
  <si>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</si>
  <si>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</si>
  <si>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</si>
  <si>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</si>
  <si>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</si>
  <si>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</si>
  <si>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</si>
  <si>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</si>
  <si>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</si>
  <si>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</si>
  <si>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</si>
  <si>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</si>
  <si>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</si>
  <si>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</si>
  <si>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</si>
  <si>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</si>
  <si>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</si>
  <si>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</si>
  <si>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</si>
  <si>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</si>
  <si>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</si>
  <si>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</si>
  <si>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</si>
  <si>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</si>
  <si>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</si>
  <si>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</si>
  <si>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</si>
  <si>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</si>
  <si>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</si>
  <si>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</si>
  <si>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</si>
  <si>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</si>
  <si>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</si>
  <si>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</si>
  <si>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</si>
  <si>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</si>
  <si>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</si>
  <si>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</si>
  <si>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</si>
  <si>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</si>
  <si>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</si>
  <si>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</si>
  <si>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</si>
  <si>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</si>
  <si>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</si>
  <si>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</si>
  <si>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</si>
  <si>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</si>
  <si>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</si>
  <si>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</si>
  <si>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</si>
  <si>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</si>
  <si>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</si>
  <si>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</si>
  <si>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</si>
  <si>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</si>
  <si>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</si>
  <si>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</si>
  <si>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</si>
  <si>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</si>
  <si>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</si>
  <si>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</si>
  <si>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</si>
  <si>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</si>
  <si>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</si>
  <si>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</si>
  <si>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</si>
  <si>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</si>
  <si>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</si>
  <si>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</si>
  <si>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</si>
  <si>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</si>
  <si>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</si>
  <si>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</si>
  <si>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</si>
  <si>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</si>
  <si>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</si>
  <si>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</si>
  <si>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</si>
  <si>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</si>
  <si>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</si>
  <si>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</si>
  <si>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</si>
  <si>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</si>
  <si>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</si>
  <si>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</si>
  <si>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</si>
  <si>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</si>
  <si>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</si>
  <si>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</si>
  <si>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</si>
  <si>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</si>
  <si>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</si>
  <si>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</si>
  <si>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</si>
  <si>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</si>
  <si>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</si>
  <si>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</si>
  <si>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</si>
  <si>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</si>
  <si>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</si>
  <si>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</si>
  <si>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</si>
  <si>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</si>
  <si>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</si>
  <si>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</si>
  <si>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</si>
  <si>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</si>
  <si>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</si>
  <si>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</si>
  <si>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</si>
  <si>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</si>
  <si>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</si>
  <si>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</si>
  <si>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</si>
  <si>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</si>
  <si>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</si>
  <si>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</si>
  <si>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</si>
  <si>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</si>
  <si>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</si>
  <si>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</si>
  <si>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</si>
  <si>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</si>
  <si>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</si>
  <si>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</si>
  <si>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</si>
  <si>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</si>
  <si>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</si>
  <si>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</si>
  <si>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</si>
  <si>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</si>
  <si>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</si>
  <si>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</si>
  <si>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</si>
  <si>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</si>
  <si>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</si>
  <si>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</si>
  <si>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</si>
  <si>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</si>
  <si>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</si>
  <si>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</si>
  <si>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</si>
  <si>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</si>
  <si>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</si>
  <si>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</si>
  <si>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</si>
  <si>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</si>
  <si>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</si>
  <si>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</si>
  <si>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</si>
  <si>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</si>
  <si>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</si>
  <si>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</si>
  <si>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</si>
  <si>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</si>
  <si>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</si>
  <si>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</si>
  <si>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</si>
  <si>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</si>
  <si>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</si>
  <si>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</si>
  <si>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</si>
  <si>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</si>
  <si>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</si>
  <si>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</si>
  <si>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</si>
  <si>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</si>
  <si>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</si>
  <si>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</si>
  <si>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</si>
  <si>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</si>
  <si>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</si>
  <si>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</si>
  <si>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</si>
  <si>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</si>
  <si>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</si>
  <si>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</si>
  <si>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</si>
  <si>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</si>
  <si>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</si>
  <si>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</si>
  <si>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</si>
  <si>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</si>
  <si>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</si>
  <si>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</si>
  <si>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</si>
  <si>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</si>
  <si>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</si>
  <si>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</si>
  <si>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</si>
  <si>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</si>
  <si>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</si>
  <si>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</si>
  <si>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</si>
  <si>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</si>
  <si>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</si>
  <si>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</si>
  <si>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</si>
  <si>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</si>
  <si>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</si>
  <si>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</si>
  <si>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</si>
  <si>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</si>
  <si>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</si>
  <si>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</si>
  <si>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</si>
  <si>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</si>
  <si>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</si>
  <si>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</si>
  <si>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</si>
  <si>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</si>
  <si>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</si>
  <si>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</si>
  <si>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</si>
  <si>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</si>
  <si>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</si>
  <si>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</si>
  <si>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</si>
  <si>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</si>
  <si>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</si>
  <si>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</si>
  <si>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</si>
  <si>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</si>
  <si>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</si>
  <si>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</si>
  <si>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</si>
  <si>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</si>
  <si>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</si>
  <si>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</si>
  <si>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</si>
  <si>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</si>
  <si>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</si>
  <si>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</si>
  <si>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</si>
  <si>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</si>
  <si>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</si>
  <si>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</si>
  <si>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</si>
  <si>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</si>
  <si>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</si>
  <si>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</si>
  <si>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</si>
  <si>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</si>
  <si>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</si>
  <si>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</si>
  <si>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</si>
  <si>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</si>
  <si>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</si>
  <si>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</si>
  <si>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</si>
  <si>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</si>
  <si>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</si>
  <si>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</si>
  <si>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</si>
  <si>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</si>
  <si>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</si>
  <si>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</si>
  <si>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</si>
  <si>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</si>
  <si>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</si>
  <si>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</si>
  <si>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</si>
  <si>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</si>
  <si>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</si>
  <si>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</si>
  <si>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</si>
  <si>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</si>
  <si>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</si>
  <si>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</si>
  <si>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</si>
  <si>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</si>
  <si>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</si>
  <si>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</si>
  <si>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</si>
  <si>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</si>
  <si>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</si>
  <si>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</si>
  <si>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</si>
  <si>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</si>
  <si>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</si>
  <si>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</si>
  <si>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</si>
  <si>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</si>
  <si>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</si>
  <si>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</si>
  <si>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</si>
  <si>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</si>
  <si>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</si>
  <si>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</si>
  <si>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</si>
  <si>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</si>
  <si>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</si>
  <si>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</si>
  <si>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</si>
  <si>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</si>
  <si>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</si>
  <si>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</si>
  <si>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</si>
  <si>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</si>
  <si>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</si>
  <si>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</si>
  <si>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</si>
  <si>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</si>
  <si>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</si>
  <si>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</si>
  <si>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</si>
  <si>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</si>
  <si>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</si>
  <si>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</si>
  <si>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</si>
  <si>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</si>
  <si>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</si>
  <si>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</si>
  <si>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</si>
  <si>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</si>
  <si>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</si>
  <si>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</si>
  <si>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</si>
  <si>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</si>
  <si>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</si>
  <si>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</si>
  <si>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</si>
  <si>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</si>
  <si>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</si>
  <si>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</si>
  <si>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</si>
  <si>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</si>
  <si>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</si>
  <si>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</si>
  <si>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</si>
  <si>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</si>
  <si>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</si>
  <si>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</si>
  <si>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</si>
  <si>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</si>
  <si>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</si>
  <si>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</si>
  <si>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</si>
  <si>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</si>
  <si>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</si>
  <si>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</si>
  <si>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</si>
  <si>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</si>
  <si>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</si>
  <si>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</si>
  <si>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</si>
  <si>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</si>
  <si>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</si>
  <si>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</si>
  <si>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</si>
  <si>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</si>
  <si>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</si>
  <si>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</si>
  <si>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</si>
  <si>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</si>
  <si>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</si>
  <si>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</si>
  <si>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</si>
  <si>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</si>
  <si>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</si>
  <si>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</si>
  <si>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</si>
  <si>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</si>
  <si>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</si>
  <si>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</si>
  <si>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</si>
  <si>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</si>
  <si>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</si>
  <si>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</si>
  <si>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</si>
  <si>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</si>
  <si>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</si>
  <si>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</si>
  <si>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</si>
  <si>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</si>
  <si>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</si>
  <si>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</si>
  <si>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</si>
  <si>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</si>
  <si>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</si>
  <si>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</si>
  <si>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</si>
  <si>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</si>
  <si>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</si>
  <si>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</si>
  <si>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</si>
  <si>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</si>
  <si>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</si>
  <si>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</si>
  <si>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</si>
  <si>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</si>
  <si>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</si>
  <si>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</si>
  <si>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</si>
  <si>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</si>
  <si>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</si>
  <si>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</si>
  <si>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</si>
  <si>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</si>
  <si>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</si>
  <si>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</si>
  <si>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</si>
  <si>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</si>
  <si>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</si>
  <si>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</si>
  <si>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</si>
  <si>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</si>
  <si>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</si>
  <si>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</si>
  <si>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</si>
  <si>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</si>
  <si>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</si>
  <si>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</si>
  <si>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</si>
  <si>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</si>
  <si>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</si>
  <si>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</si>
  <si>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</si>
  <si>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</si>
  <si>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</si>
  <si>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</si>
  <si>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</si>
  <si>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</si>
  <si>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</si>
  <si>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</si>
  <si>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</si>
  <si>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</si>
  <si>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</si>
  <si>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</si>
  <si>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</si>
  <si>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</si>
  <si>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</si>
  <si>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</si>
  <si>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</si>
  <si>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</si>
  <si>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</si>
  <si>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</si>
  <si>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</si>
  <si>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</si>
  <si>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</si>
  <si>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</si>
  <si>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</si>
  <si>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</si>
  <si>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</si>
  <si>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</si>
  <si>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</si>
  <si>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</si>
  <si>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</si>
  <si>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</si>
  <si>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</si>
  <si>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</si>
  <si>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</si>
  <si>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</si>
  <si>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</si>
  <si>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</si>
  <si>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</si>
  <si>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</si>
  <si>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</si>
  <si>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</si>
  <si>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</si>
  <si>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</si>
  <si>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</si>
  <si>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</si>
  <si>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</si>
  <si>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</si>
  <si>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</si>
  <si>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</si>
  <si>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</si>
  <si>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</si>
  <si>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</si>
  <si>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</si>
  <si>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</si>
  <si>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</si>
  <si>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</si>
  <si>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</si>
  <si>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</si>
  <si>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</si>
  <si>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</si>
  <si>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</si>
  <si>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</si>
  <si>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</si>
  <si>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</si>
  <si>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</si>
  <si>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</si>
  <si>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</si>
  <si>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</si>
  <si>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</si>
  <si>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</si>
  <si>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</si>
  <si>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</si>
  <si>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</si>
  <si>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</si>
  <si>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</si>
  <si>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</si>
  <si>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</si>
  <si>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</si>
  <si>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</si>
  <si>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</si>
  <si>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</si>
  <si>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</si>
  <si>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</si>
  <si>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</si>
  <si>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</si>
  <si>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</si>
  <si>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</si>
  <si>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</si>
  <si>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</si>
  <si>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</si>
  <si>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</si>
  <si>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</si>
  <si>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</si>
  <si>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</si>
  <si>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</si>
  <si>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</si>
  <si>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</si>
  <si>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</si>
  <si>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</si>
  <si>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</si>
  <si>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</si>
  <si>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</si>
  <si>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</si>
  <si>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</si>
  <si>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</si>
  <si>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</si>
  <si>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</si>
  <si>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</si>
  <si>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</si>
  <si>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</si>
  <si>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</si>
  <si>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</si>
  <si>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</si>
  <si>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</si>
  <si>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</si>
  <si>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</si>
  <si>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</si>
  <si>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</si>
  <si>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</si>
  <si>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</si>
  <si>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</si>
  <si>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</si>
  <si>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</si>
  <si>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</si>
  <si>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</si>
  <si>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</si>
  <si>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</si>
  <si>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</si>
  <si>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</si>
  <si>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</si>
  <si>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</si>
  <si>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</si>
  <si>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</si>
  <si>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</si>
  <si>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</si>
  <si>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</si>
  <si>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</si>
  <si>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</si>
  <si>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</si>
  <si>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</si>
  <si>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</si>
  <si>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</si>
  <si>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</si>
  <si>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</si>
  <si>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</si>
  <si>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</si>
  <si>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</si>
  <si>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</si>
  <si>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</si>
  <si>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</si>
  <si>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</si>
  <si>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</si>
  <si>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</si>
  <si>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</si>
  <si>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</si>
  <si>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</si>
  <si>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</si>
  <si>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</si>
  <si>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</si>
  <si>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</si>
  <si>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</si>
  <si>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</si>
  <si>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</si>
  <si>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</si>
  <si>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</si>
  <si>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</si>
  <si>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</si>
  <si>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</si>
  <si>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</si>
  <si>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</si>
  <si>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</si>
  <si>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</si>
  <si>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</si>
  <si>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</si>
  <si>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</si>
  <si>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</si>
  <si>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</si>
  <si>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</si>
  <si>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</si>
  <si>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</si>
  <si>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</si>
  <si>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</si>
  <si>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</si>
  <si>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</si>
  <si>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</si>
  <si>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</si>
  <si>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</si>
  <si>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</si>
  <si>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</si>
  <si>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</si>
  <si>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</si>
  <si>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</si>
  <si>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</si>
  <si>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</si>
  <si>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</si>
  <si>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</si>
  <si>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</si>
  <si>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</si>
  <si>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</si>
  <si>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</si>
  <si>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</si>
  <si>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</si>
  <si>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</si>
  <si>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</si>
  <si>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</si>
  <si>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</si>
  <si>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</si>
  <si>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</si>
  <si>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</si>
  <si>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</si>
  <si>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</si>
  <si>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</si>
  <si>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</si>
  <si>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</si>
  <si>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</si>
  <si>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</si>
  <si>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</si>
  <si>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</si>
  <si>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</si>
  <si>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</si>
  <si>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</si>
  <si>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</si>
  <si>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</si>
  <si>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</si>
  <si>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</si>
  <si>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</si>
  <si>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</si>
  <si>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</si>
  <si>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</si>
  <si>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</si>
  <si>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</si>
  <si>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</si>
  <si>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</si>
  <si>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</si>
  <si>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</si>
  <si>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</si>
  <si>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</si>
  <si>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</si>
  <si>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</si>
  <si>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</si>
  <si>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</si>
  <si>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</si>
  <si>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</si>
  <si>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</si>
  <si>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</si>
  <si>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</si>
  <si>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</si>
  <si>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</si>
  <si>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</si>
  <si>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</si>
  <si>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</si>
  <si>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</si>
  <si>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</si>
  <si>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</si>
  <si>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</si>
  <si>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</si>
  <si>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</si>
  <si>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</si>
  <si>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</si>
  <si>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</si>
  <si>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</si>
  <si>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</si>
  <si>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</si>
  <si>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</si>
  <si>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</si>
  <si>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</si>
  <si>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</si>
  <si>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</si>
  <si>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</si>
  <si>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</si>
  <si>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</si>
  <si>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</si>
  <si>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</si>
  <si>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</si>
  <si>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</si>
  <si>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</si>
  <si>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</si>
  <si>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</si>
  <si>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</si>
  <si>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</si>
  <si>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</si>
  <si>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</si>
  <si>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</si>
  <si>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</si>
  <si>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</si>
  <si>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</si>
  <si>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</si>
  <si>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</si>
  <si>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</si>
  <si>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</si>
  <si>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</si>
  <si>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</si>
  <si>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</si>
  <si>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</si>
  <si>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</si>
  <si>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</si>
  <si>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</si>
  <si>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</si>
  <si>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</si>
  <si>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</si>
  <si>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</si>
  <si>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</si>
  <si>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</si>
  <si>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</si>
  <si>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</si>
  <si>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</si>
  <si>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</si>
  <si>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</si>
  <si>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</si>
  <si>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</si>
  <si>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</si>
  <si>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</si>
  <si>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</si>
  <si>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</si>
  <si>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</si>
  <si>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</si>
  <si>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</si>
  <si>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</si>
  <si>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</si>
  <si>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</si>
  <si>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</si>
  <si>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</si>
  <si>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</si>
  <si>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</si>
  <si>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</si>
  <si>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</si>
  <si>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</si>
  <si>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</si>
  <si>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</si>
  <si>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</si>
  <si>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</si>
  <si>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</si>
  <si>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</si>
  <si>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</si>
  <si>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</si>
  <si>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</si>
  <si>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</si>
  <si>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</si>
  <si>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</si>
  <si>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</si>
  <si>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</si>
  <si>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</si>
  <si>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</si>
  <si>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</si>
  <si>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</si>
  <si>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</si>
  <si>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</si>
  <si>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</si>
  <si>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</si>
  <si>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</si>
  <si>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</si>
  <si>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</si>
  <si>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</si>
  <si>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</si>
  <si>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</si>
  <si>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</si>
  <si>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</si>
  <si>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</si>
  <si>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</si>
  <si>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</si>
  <si>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</si>
  <si>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</si>
  <si>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</si>
  <si>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</si>
  <si>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</si>
  <si>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</si>
  <si>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</si>
  <si>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</si>
  <si>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</si>
  <si>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</si>
  <si>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</si>
  <si>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</si>
  <si>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</si>
  <si>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</si>
  <si>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</si>
  <si>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</si>
  <si>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</si>
  <si>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</si>
  <si>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</si>
  <si>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</si>
  <si>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</si>
  <si>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</si>
  <si>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</si>
  <si>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</si>
  <si>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</si>
  <si>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</si>
  <si>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</si>
  <si>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</si>
  <si>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</si>
  <si>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</si>
  <si>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</si>
  <si>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</si>
  <si>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</si>
  <si>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</si>
  <si>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</si>
  <si>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</si>
  <si>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</si>
  <si>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</si>
  <si>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</si>
  <si>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</si>
  <si>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</si>
  <si>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</si>
  <si>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</si>
  <si>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</si>
  <si>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</si>
  <si>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</si>
  <si>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</si>
  <si>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</si>
  <si>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</si>
  <si>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</si>
  <si>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</si>
  <si>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</si>
  <si>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</si>
  <si>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</si>
  <si>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</si>
  <si>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</si>
  <si>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</si>
  <si>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</si>
  <si>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</si>
  <si>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</si>
  <si>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</si>
  <si>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</si>
  <si>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</si>
  <si>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</si>
  <si>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</si>
  <si>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</si>
  <si>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</si>
  <si>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</si>
  <si>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</si>
  <si>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</si>
  <si>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</si>
  <si>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</si>
  <si>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</si>
  <si>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</si>
  <si>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</si>
  <si>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</si>
  <si>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</si>
  <si>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</si>
  <si>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</si>
  <si>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</si>
  <si>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</si>
  <si>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</si>
  <si>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</si>
  <si>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</si>
  <si>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</si>
  <si>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</si>
  <si>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</si>
  <si>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</si>
  <si>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</si>
  <si>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</si>
  <si>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</si>
  <si>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</si>
  <si>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</si>
  <si>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</si>
  <si>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</si>
  <si>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</si>
  <si>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</si>
  <si>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</si>
  <si>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</si>
  <si>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</si>
  <si>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</si>
  <si>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</si>
  <si>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</si>
  <si>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</si>
  <si>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</si>
  <si>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</si>
  <si>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</si>
  <si>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</si>
  <si>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</si>
  <si>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</si>
  <si>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</si>
  <si>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</si>
  <si>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</si>
  <si>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</si>
  <si>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</si>
  <si>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</si>
  <si>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</si>
  <si>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</si>
  <si>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</si>
  <si>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</si>
  <si>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</si>
  <si>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</si>
  <si>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</si>
  <si>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</si>
  <si>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</si>
  <si>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</si>
  <si>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</si>
  <si>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</si>
  <si>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</si>
  <si>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</si>
  <si>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</si>
  <si>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</si>
  <si>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</si>
  <si>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</si>
  <si>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</si>
  <si>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</si>
  <si>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</si>
  <si>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</si>
  <si>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</si>
  <si>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</si>
  <si>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</si>
  <si>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</si>
  <si>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</si>
  <si>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</si>
  <si>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</si>
  <si>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</si>
  <si>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</si>
  <si>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</si>
  <si>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</si>
  <si>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</si>
  <si>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</si>
  <si>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</si>
  <si>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</si>
  <si>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</si>
  <si>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</si>
  <si>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</si>
  <si>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</si>
  <si>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</si>
  <si>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</si>
  <si>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</si>
  <si>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</si>
  <si>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</si>
  <si>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</si>
  <si>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</si>
  <si>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</si>
  <si>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</si>
  <si>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</si>
  <si>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</si>
  <si>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</si>
  <si>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</si>
  <si>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</si>
  <si>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</si>
  <si>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</si>
  <si>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</si>
  <si>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</si>
  <si>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</si>
  <si>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</si>
  <si>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</si>
  <si>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</si>
  <si>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</si>
  <si>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</si>
  <si>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</si>
  <si>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</si>
  <si>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</si>
  <si>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</si>
  <si>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</si>
  <si>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</si>
  <si>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</si>
  <si>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</si>
  <si>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</si>
  <si>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</si>
  <si>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</si>
  <si>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</si>
  <si>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</si>
  <si>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</si>
  <si>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</si>
  <si>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</si>
  <si>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</si>
  <si>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</si>
  <si>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</si>
  <si>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</si>
  <si>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</si>
  <si>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</si>
  <si>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</si>
  <si>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</si>
  <si>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</si>
  <si>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</si>
  <si>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</si>
  <si>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</si>
  <si>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</si>
  <si>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</si>
  <si>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</si>
  <si>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</si>
  <si>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</si>
  <si>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</si>
  <si>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</si>
  <si>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</si>
  <si>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</si>
  <si>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</si>
  <si>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</si>
  <si>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</si>
  <si>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</si>
  <si>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</si>
  <si>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</si>
  <si>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</si>
  <si>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</si>
  <si>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</si>
  <si>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</si>
  <si>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</si>
  <si>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</si>
  <si>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</si>
  <si>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</si>
  <si>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</si>
  <si>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</si>
  <si>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</si>
  <si>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</si>
  <si>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</si>
  <si>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</si>
  <si>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</si>
  <si>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</si>
  <si>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</si>
  <si>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</si>
  <si>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</si>
  <si>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</si>
  <si>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</si>
  <si>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</si>
  <si>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</si>
  <si>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</si>
  <si>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</si>
  <si>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</si>
  <si>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</si>
  <si>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</si>
  <si>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</si>
  <si>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</si>
  <si>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</si>
  <si>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</si>
  <si>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</si>
  <si>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</si>
  <si>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</si>
  <si>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</si>
  <si>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</si>
  <si>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</si>
  <si>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</si>
  <si>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</si>
  <si>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</si>
  <si>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</si>
  <si>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</si>
  <si>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</si>
  <si>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</si>
  <si>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</si>
  <si>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</si>
  <si>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</si>
  <si>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</si>
  <si>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</si>
  <si>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</si>
  <si>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</si>
  <si>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</si>
  <si>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</si>
  <si>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</si>
  <si>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</si>
  <si>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</si>
  <si>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</si>
  <si>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</si>
  <si>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</si>
  <si>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</si>
  <si>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</si>
  <si>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</si>
  <si>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</si>
  <si>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</si>
  <si>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</si>
  <si>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</si>
  <si>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</si>
  <si>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</si>
  <si>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</si>
  <si>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</si>
  <si>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</si>
  <si>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</si>
  <si>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</si>
  <si>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</si>
  <si>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</si>
  <si>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</si>
  <si>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</si>
  <si>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</si>
  <si>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</si>
  <si>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</si>
  <si>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</si>
  <si>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</si>
  <si>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</si>
  <si>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</si>
  <si>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</si>
  <si>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</si>
  <si>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</si>
  <si>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</si>
  <si>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</si>
  <si>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</si>
  <si>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</si>
  <si>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</si>
  <si>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</si>
  <si>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</si>
  <si>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</si>
  <si>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</si>
  <si>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</si>
  <si>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</si>
  <si>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</si>
  <si>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</si>
  <si>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</si>
  <si>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</si>
  <si>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</si>
  <si>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</si>
  <si>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</si>
  <si>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</si>
  <si>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</si>
  <si>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</si>
  <si>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</si>
  <si>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</si>
  <si>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</si>
  <si>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</si>
  <si>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</si>
  <si>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</si>
  <si>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</si>
  <si>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</si>
  <si>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</si>
  <si>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</si>
  <si>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</si>
  <si>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</si>
  <si>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</si>
  <si>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</si>
  <si>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</si>
  <si>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</si>
  <si>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</si>
  <si>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</si>
  <si>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</si>
  <si>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</si>
  <si>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</si>
  <si>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</si>
  <si>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</si>
  <si>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</si>
  <si>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</si>
  <si>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</si>
  <si>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</si>
  <si>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</si>
  <si>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</si>
  <si>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</si>
  <si>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</si>
  <si>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</si>
  <si>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</si>
  <si>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</si>
  <si>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</si>
  <si>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</si>
  <si>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</si>
  <si>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</si>
  <si>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</si>
  <si>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</si>
  <si>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</si>
  <si>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</si>
  <si>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</si>
  <si>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</si>
  <si>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</si>
  <si>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</si>
  <si>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</si>
  <si>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</si>
  <si>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</si>
  <si>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</si>
  <si>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</si>
  <si>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</si>
  <si>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</si>
  <si>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</si>
  <si>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</si>
  <si>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</si>
  <si>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</si>
  <si>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</si>
  <si>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</si>
  <si>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</si>
  <si>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</si>
  <si>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</si>
  <si>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</si>
  <si>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</si>
  <si>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</si>
  <si>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</si>
  <si>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</si>
  <si>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</si>
  <si>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</si>
  <si>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</si>
  <si>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</si>
  <si>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</si>
  <si>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</si>
  <si>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</si>
  <si>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</si>
  <si>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</si>
  <si>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</si>
  <si>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</si>
  <si>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</si>
  <si>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</si>
  <si>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</si>
  <si>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</si>
  <si>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</si>
  <si>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</si>
  <si>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</si>
  <si>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</si>
  <si>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</si>
  <si>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</si>
  <si>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</si>
  <si>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</si>
  <si>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</si>
  <si>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</si>
  <si>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</si>
  <si>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</si>
  <si>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</si>
  <si>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</si>
  <si>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</si>
  <si>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</si>
  <si>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</si>
  <si>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</si>
  <si>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</si>
  <si>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</si>
  <si>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</si>
  <si>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</si>
  <si>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</si>
  <si>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</si>
  <si>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</si>
  <si>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</si>
  <si>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</si>
  <si>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</si>
  <si>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</si>
  <si>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</si>
  <si>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</si>
  <si>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</si>
  <si>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</si>
  <si>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</si>
  <si>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</si>
  <si>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</si>
  <si>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</si>
  <si>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</si>
  <si>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</si>
  <si>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</si>
  <si>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</si>
  <si>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</si>
  <si>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</si>
  <si>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</si>
  <si>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</si>
  <si>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</si>
  <si>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</si>
  <si>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</si>
  <si>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</si>
  <si>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</si>
  <si>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</si>
  <si>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</si>
  <si>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</si>
  <si>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</si>
  <si>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</si>
  <si>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</si>
  <si>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</si>
  <si>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</si>
  <si>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</si>
  <si>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</si>
  <si>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</si>
  <si>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</si>
  <si>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</si>
  <si>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</si>
  <si>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</si>
  <si>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</si>
  <si>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</si>
  <si>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</si>
  <si>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</si>
  <si>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</si>
  <si>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</si>
  <si>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</si>
  <si>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</si>
  <si>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</si>
  <si>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</si>
  <si>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</si>
  <si>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</si>
  <si>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</si>
  <si>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</si>
  <si>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</si>
  <si>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</si>
  <si>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</si>
  <si>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</si>
  <si>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</si>
  <si>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</si>
  <si>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</si>
  <si>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</si>
  <si>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</si>
  <si>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</si>
  <si>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</si>
  <si>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</si>
  <si>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</si>
  <si>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</si>
  <si>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</si>
  <si>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</si>
  <si>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</si>
  <si>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</si>
  <si>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</si>
  <si>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</si>
  <si>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</si>
  <si>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</si>
  <si>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</si>
  <si>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</si>
  <si>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</si>
  <si>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</si>
  <si>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</si>
  <si>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</si>
  <si>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</si>
  <si>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</si>
  <si>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</si>
  <si>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</si>
  <si>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</si>
  <si>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</si>
  <si>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</si>
  <si>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</si>
  <si>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</si>
  <si>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</si>
  <si>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</si>
  <si>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</si>
  <si>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</si>
  <si>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</si>
  <si>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</si>
  <si>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</si>
  <si>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</si>
  <si>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</si>
  <si>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</si>
  <si>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</si>
  <si>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</si>
  <si>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</si>
  <si>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</si>
  <si>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</si>
  <si>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</si>
  <si>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</si>
  <si>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</si>
  <si>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</si>
  <si>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</si>
  <si>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</si>
  <si>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</si>
  <si>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</si>
  <si>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</si>
  <si>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</si>
  <si>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</si>
  <si>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</si>
  <si>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</si>
  <si>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</si>
  <si>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</si>
  <si>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</si>
  <si>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</si>
  <si>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</si>
  <si>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</si>
  <si>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</si>
  <si>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</si>
  <si>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</si>
  <si>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</si>
  <si>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</si>
  <si>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</si>
  <si>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</si>
  <si>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</si>
  <si>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</si>
  <si>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</si>
  <si>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</si>
  <si>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</si>
  <si>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</si>
  <si>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</si>
  <si>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</si>
  <si>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</si>
  <si>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</si>
  <si>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</si>
  <si>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</si>
  <si>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</si>
  <si>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</si>
  <si>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</si>
  <si>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</si>
  <si>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</si>
  <si>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</si>
  <si>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</si>
  <si>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</si>
  <si>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</si>
  <si>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</si>
  <si>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</si>
  <si>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</si>
  <si>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</si>
  <si>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</si>
  <si>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</si>
  <si>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</si>
  <si>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</si>
  <si>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</si>
  <si>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</si>
  <si>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</si>
  <si>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</si>
  <si>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</si>
  <si>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</si>
  <si>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</si>
  <si>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</si>
  <si>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</si>
  <si>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</si>
  <si>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</si>
  <si>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</si>
  <si>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</si>
  <si>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</si>
  <si>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</si>
  <si>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</si>
  <si>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</si>
  <si>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</si>
  <si>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</si>
  <si>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</si>
  <si>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</si>
  <si>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</si>
  <si>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</si>
  <si>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</si>
  <si>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</si>
  <si>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</si>
  <si>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</si>
  <si>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</si>
  <si>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</si>
  <si>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</si>
  <si>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</si>
  <si>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</si>
  <si>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</si>
  <si>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</si>
  <si>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</si>
  <si>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</si>
  <si>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</si>
  <si>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</si>
  <si>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</si>
  <si>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</si>
  <si>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</si>
  <si>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</si>
  <si>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</si>
  <si>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</si>
  <si>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</si>
  <si>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</si>
  <si>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</si>
  <si>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</si>
  <si>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</si>
  <si>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</si>
  <si>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</si>
  <si>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</si>
  <si>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</si>
  <si>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</si>
  <si>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</si>
  <si>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</si>
  <si>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</si>
  <si>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</si>
  <si>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</si>
  <si>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</si>
  <si>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</si>
  <si>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</si>
  <si>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</si>
  <si>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</si>
  <si>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</si>
  <si>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</si>
  <si>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</si>
  <si>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</si>
  <si>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</si>
  <si>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</si>
  <si>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</si>
  <si>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</si>
  <si>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</si>
  <si>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</si>
  <si>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</si>
  <si>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</si>
  <si>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</si>
  <si>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</si>
  <si>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</si>
  <si>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</si>
  <si>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</si>
  <si>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</si>
  <si>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</si>
  <si>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</si>
  <si>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</si>
  <si>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</si>
  <si>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</si>
  <si>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</si>
  <si>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</si>
  <si>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</si>
  <si>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</si>
  <si>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</si>
  <si>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</si>
  <si>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</si>
  <si>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</si>
  <si>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</si>
  <si>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</si>
  <si>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</si>
  <si>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</si>
  <si>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</si>
  <si>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</si>
  <si>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</si>
  <si>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</si>
  <si>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</si>
  <si>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</si>
  <si>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</si>
  <si>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</si>
  <si>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</si>
  <si>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</si>
  <si>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</si>
  <si>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</si>
  <si>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</si>
  <si>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</si>
  <si>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</si>
  <si>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</si>
  <si>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</si>
  <si>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</si>
  <si>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</si>
  <si>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</si>
  <si>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</si>
  <si>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</si>
  <si>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</si>
  <si>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</si>
  <si>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</si>
  <si>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</si>
  <si>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</si>
  <si>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</si>
  <si>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</si>
  <si>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</si>
  <si>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</si>
  <si>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</si>
  <si>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</si>
  <si>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</si>
  <si>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</si>
  <si>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</si>
  <si>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</si>
  <si>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</si>
  <si>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</si>
  <si>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</si>
  <si>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</si>
  <si>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</si>
  <si>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</si>
  <si>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</si>
  <si>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</si>
  <si>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</si>
  <si>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</si>
  <si>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</si>
  <si>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</si>
  <si>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</si>
  <si>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</si>
  <si>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</si>
  <si>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</si>
  <si>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</si>
  <si>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</si>
  <si>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</si>
  <si>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</si>
  <si>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</si>
  <si>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</si>
  <si>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</si>
  <si>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</si>
  <si>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</si>
  <si>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</si>
  <si>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</si>
  <si>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</si>
  <si>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</si>
  <si>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</si>
  <si>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</si>
  <si>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</si>
  <si>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</si>
  <si>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</si>
  <si>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</si>
  <si>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</si>
  <si>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</si>
  <si>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</si>
  <si>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</si>
  <si>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</si>
  <si>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</si>
  <si>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</si>
  <si>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</si>
  <si>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</si>
  <si>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</si>
  <si>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</si>
  <si>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</si>
  <si>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</si>
  <si>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</si>
  <si>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</si>
  <si>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</si>
  <si>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</si>
  <si>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</si>
  <si>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</si>
  <si>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</si>
  <si>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</si>
  <si>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</si>
  <si>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</si>
  <si>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</si>
  <si>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</si>
  <si>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</si>
  <si>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</si>
  <si>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</si>
  <si>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</si>
  <si>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</si>
  <si>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</si>
  <si>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</si>
  <si>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</si>
  <si>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</si>
  <si>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</si>
  <si>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</si>
  <si>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</si>
  <si>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</si>
  <si>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</si>
  <si>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</si>
  <si>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</si>
  <si>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</si>
  <si>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</si>
  <si>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</si>
  <si>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</si>
  <si>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</si>
  <si>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</si>
  <si>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</si>
  <si>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</si>
  <si>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</si>
  <si>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</si>
  <si>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</si>
  <si>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</si>
  <si>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</si>
  <si>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</si>
  <si>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</si>
  <si>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</si>
  <si>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</si>
  <si>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</si>
  <si>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</si>
  <si>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</si>
  <si>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</si>
  <si>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</si>
  <si>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</si>
  <si>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</si>
  <si>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</si>
  <si>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</si>
  <si>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</si>
  <si>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</si>
  <si>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</si>
  <si>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</si>
  <si>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</si>
  <si>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</si>
  <si>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</si>
  <si>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</si>
  <si>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</si>
  <si>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</si>
  <si>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</si>
  <si>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</si>
  <si>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</si>
  <si>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</si>
  <si>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</si>
  <si>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</si>
  <si>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</si>
  <si>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</si>
  <si>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</si>
  <si>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</si>
  <si>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</si>
  <si>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</si>
  <si>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</si>
  <si>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</si>
  <si>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</si>
  <si>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</si>
  <si>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</si>
  <si>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</si>
  <si>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</si>
  <si>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</si>
  <si>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</si>
  <si>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</si>
  <si>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</si>
  <si>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</si>
  <si>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</si>
  <si>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</si>
  <si>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</si>
  <si>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</si>
  <si>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</si>
  <si>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</si>
  <si>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</si>
  <si>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</si>
  <si>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</si>
  <si>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</si>
  <si>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</si>
  <si>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</si>
  <si>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</si>
  <si>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</si>
  <si>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</si>
  <si>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</si>
  <si>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</si>
  <si>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</si>
  <si>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</si>
  <si>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</si>
  <si>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</si>
  <si>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</si>
  <si>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</si>
  <si>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</si>
  <si>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</si>
  <si>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</si>
  <si>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</si>
  <si>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</si>
  <si>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</si>
  <si>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</si>
  <si>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</si>
  <si>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</si>
  <si>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</si>
  <si>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</si>
  <si>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</si>
  <si>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</si>
  <si>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</si>
  <si>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</si>
  <si>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</si>
  <si>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</si>
  <si>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</si>
  <si>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</si>
  <si>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</si>
  <si>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</si>
  <si>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</si>
  <si>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</si>
  <si>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</si>
  <si>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</si>
  <si>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</si>
  <si>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</si>
  <si>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</si>
  <si>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</si>
  <si>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</si>
  <si>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</si>
  <si>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</si>
  <si>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</si>
  <si>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</si>
  <si>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</si>
  <si>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</si>
  <si>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</si>
  <si>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</si>
  <si>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</si>
  <si>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</si>
  <si>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</si>
  <si>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</si>
  <si>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</si>
  <si>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</si>
  <si>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</si>
  <si>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</si>
  <si>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</si>
  <si>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</si>
  <si>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</si>
  <si>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</si>
  <si>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</si>
  <si>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</si>
  <si>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</si>
  <si>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</si>
  <si>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</si>
  <si>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</si>
  <si>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</si>
  <si>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</si>
  <si>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</si>
  <si>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</si>
  <si>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</si>
  <si>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</si>
  <si>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</si>
  <si>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</si>
  <si>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</si>
  <si>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</si>
  <si>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</si>
  <si>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</si>
  <si>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</si>
  <si>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</si>
  <si>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</si>
  <si>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</si>
  <si>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</si>
  <si>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</si>
  <si>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</si>
  <si>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</si>
  <si>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</si>
  <si>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</si>
  <si>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</si>
  <si>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</si>
  <si>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</si>
  <si>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</si>
  <si>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</si>
  <si>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</si>
  <si>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</si>
  <si>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</si>
  <si>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</si>
  <si>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</si>
  <si>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</si>
  <si>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</si>
  <si>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</si>
  <si>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</si>
  <si>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</si>
  <si>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</si>
  <si>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</si>
  <si>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</si>
  <si>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</si>
  <si>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</si>
  <si>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</si>
  <si>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</si>
  <si>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</si>
  <si>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</si>
  <si>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</si>
  <si>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</si>
  <si>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</si>
  <si>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</si>
  <si>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</si>
  <si>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</si>
  <si>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</si>
  <si>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</si>
  <si>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</si>
  <si>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</si>
  <si>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</si>
  <si>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</si>
  <si>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</si>
  <si>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</si>
  <si>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</si>
  <si>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</si>
  <si>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</si>
  <si>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</si>
  <si>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</si>
  <si>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</si>
  <si>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</si>
  <si>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</si>
  <si>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</si>
  <si>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</si>
  <si>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</si>
  <si>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</si>
  <si>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</si>
  <si>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</si>
  <si>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</si>
  <si>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</si>
  <si>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</si>
  <si>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</si>
  <si>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</si>
  <si>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</si>
  <si>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</si>
  <si>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</si>
  <si>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</si>
  <si>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</si>
  <si>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</si>
  <si>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</si>
  <si>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</si>
  <si>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</si>
  <si>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</si>
  <si>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</si>
  <si>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</si>
  <si>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</si>
  <si>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</si>
  <si>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</si>
  <si>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</si>
  <si>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</si>
  <si>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</si>
  <si>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</si>
  <si>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</si>
  <si>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</si>
  <si>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</si>
  <si>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</si>
  <si>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</si>
  <si>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</si>
  <si>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</si>
  <si>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</si>
  <si>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</si>
  <si>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</si>
  <si>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</si>
  <si>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</si>
  <si>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</si>
  <si>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</si>
  <si>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</si>
  <si>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</si>
  <si>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</si>
  <si>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</si>
  <si>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</si>
  <si>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</si>
  <si>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</si>
  <si>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</si>
  <si>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</si>
  <si>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</si>
  <si>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</si>
  <si>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</si>
  <si>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</si>
  <si>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</si>
  <si>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</si>
  <si>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</si>
  <si>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</si>
  <si>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</si>
  <si>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</si>
  <si>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</si>
  <si>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</si>
  <si>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</si>
  <si>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</si>
  <si>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</si>
  <si>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</si>
  <si>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</si>
  <si>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</si>
  <si>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</si>
  <si>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</si>
  <si>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</si>
  <si>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</si>
  <si>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</si>
  <si>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</si>
  <si>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</si>
  <si>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</si>
  <si>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</si>
  <si>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</si>
  <si>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</si>
  <si>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</si>
  <si>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</si>
  <si>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</si>
  <si>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</si>
  <si>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</si>
  <si>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</si>
  <si>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</si>
  <si>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</si>
  <si>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</si>
  <si>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</si>
  <si>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</si>
  <si>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</si>
  <si>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</si>
  <si>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</si>
  <si>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</si>
  <si>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</si>
  <si>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</si>
  <si>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</si>
  <si>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</si>
  <si>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</si>
  <si>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</si>
  <si>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</si>
  <si>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</si>
  <si>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</si>
  <si>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</si>
  <si>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</si>
  <si>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</si>
  <si>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</si>
  <si>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</si>
  <si>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</si>
  <si>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</si>
  <si>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</si>
  <si>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</si>
  <si>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</si>
  <si>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</si>
  <si>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</si>
  <si>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</si>
  <si>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</si>
  <si>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</si>
  <si>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</si>
  <si>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</si>
  <si>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</si>
  <si>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</si>
  <si>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</si>
  <si>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</si>
  <si>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</si>
  <si>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</si>
  <si>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</si>
  <si>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</si>
  <si>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</si>
  <si>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</si>
  <si>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</si>
  <si>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</si>
  <si>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</si>
  <si>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</si>
  <si>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</si>
  <si>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</si>
  <si>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</si>
  <si>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</si>
  <si>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</si>
  <si>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</si>
  <si>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</si>
  <si>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</si>
  <si>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</si>
  <si>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</si>
  <si>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</si>
  <si>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</si>
  <si>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</si>
  <si>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</si>
  <si>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</si>
  <si>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</si>
  <si>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</si>
  <si>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</si>
  <si>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</si>
  <si>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</si>
  <si>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</si>
  <si>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</si>
  <si>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</si>
  <si>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</si>
  <si>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</si>
  <si>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</si>
  <si>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</si>
  <si>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</si>
  <si>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</si>
  <si>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</si>
  <si>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</si>
  <si>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</si>
  <si>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</si>
  <si>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</si>
  <si>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</si>
  <si>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</si>
  <si>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</si>
  <si>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</si>
  <si>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</si>
  <si>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</si>
  <si>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</si>
  <si>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</si>
  <si>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</si>
  <si>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</si>
  <si>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</si>
  <si>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</si>
  <si>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</si>
  <si>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</si>
  <si>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</si>
  <si>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</si>
  <si>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</si>
  <si>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</si>
  <si>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</si>
  <si>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</si>
  <si>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</si>
  <si>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</si>
  <si>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</si>
  <si>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</si>
  <si>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</si>
  <si>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</si>
  <si>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</si>
  <si>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</si>
  <si>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</si>
  <si>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</si>
  <si>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</si>
  <si>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</si>
  <si>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</si>
  <si>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</si>
  <si>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</si>
  <si>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</si>
  <si>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</si>
  <si>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</si>
  <si>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</si>
  <si>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</si>
  <si>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</si>
  <si>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</si>
  <si>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</si>
  <si>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</si>
  <si>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</si>
  <si>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</si>
  <si>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</si>
  <si>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</si>
  <si>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</si>
  <si>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</si>
  <si>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</si>
  <si>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</si>
  <si>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</si>
  <si>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</si>
  <si>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</si>
  <si>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</si>
  <si>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</si>
  <si>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</si>
  <si>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</si>
  <si>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</si>
  <si>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</si>
  <si>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</si>
  <si>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</si>
  <si>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</si>
  <si>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</si>
  <si>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</si>
  <si>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</si>
  <si>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</si>
  <si>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</si>
  <si>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</si>
  <si>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</si>
  <si>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</si>
  <si>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</si>
  <si>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</si>
  <si>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</si>
  <si>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</si>
  <si>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</si>
  <si>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</si>
  <si>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</si>
  <si>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</si>
  <si>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</si>
  <si>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</si>
  <si>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</si>
  <si>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</si>
  <si>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</si>
  <si>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</si>
  <si>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</si>
  <si>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</si>
  <si>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</si>
  <si>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</si>
  <si>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</si>
  <si>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</si>
  <si>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</si>
  <si>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</si>
  <si>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</si>
  <si>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</si>
  <si>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</si>
  <si>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</si>
  <si>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</si>
  <si>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</si>
  <si>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</si>
  <si>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</si>
  <si>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</si>
  <si>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</si>
  <si>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</si>
  <si>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</si>
  <si>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</si>
  <si>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</si>
  <si>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</si>
  <si>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</si>
  <si>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</si>
  <si>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</si>
  <si>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</si>
  <si>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</si>
  <si>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</si>
  <si>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</si>
  <si>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</si>
  <si>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</si>
  <si>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</si>
  <si>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</si>
  <si>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</si>
  <si>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</si>
  <si>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</si>
  <si>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</si>
  <si>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</si>
  <si>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</si>
  <si>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</si>
  <si>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</si>
  <si>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</si>
  <si>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</si>
  <si>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</si>
  <si>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</si>
  <si>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</si>
  <si>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</si>
  <si>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</si>
  <si>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</si>
  <si>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</si>
  <si>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</si>
  <si>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</si>
  <si>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</si>
  <si>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</si>
  <si>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</si>
  <si>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</si>
  <si>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</si>
  <si>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</si>
  <si>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</si>
  <si>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</si>
  <si>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</si>
  <si>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</si>
  <si>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</si>
  <si>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</si>
  <si>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</si>
  <si>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</si>
  <si>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</si>
  <si>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</si>
  <si>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</si>
  <si>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</si>
  <si>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</si>
  <si>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</si>
  <si>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</si>
  <si>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</si>
  <si>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</si>
  <si>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</si>
  <si>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</si>
  <si>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</si>
  <si>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</si>
  <si>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</si>
  <si>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</si>
  <si>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</si>
  <si>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</si>
  <si>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</si>
  <si>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</si>
  <si>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</si>
  <si>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</si>
  <si>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</si>
  <si>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</si>
  <si>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</si>
  <si>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</si>
  <si>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</si>
  <si>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</si>
  <si>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</si>
  <si>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</si>
  <si>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</si>
  <si>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</si>
  <si>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</si>
  <si>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</si>
  <si>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</si>
  <si>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</si>
  <si>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</si>
  <si>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</si>
  <si>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</si>
  <si>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</si>
  <si>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</si>
  <si>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</si>
  <si>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</si>
  <si>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</si>
  <si>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</si>
  <si>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</si>
  <si>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</si>
  <si>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</si>
  <si>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</si>
  <si>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</si>
  <si>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</si>
  <si>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</si>
  <si>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</si>
  <si>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</si>
  <si>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</si>
  <si>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</si>
  <si>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</si>
  <si>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</si>
  <si>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</si>
  <si>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</si>
  <si>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</si>
  <si>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</si>
  <si>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</si>
  <si>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</si>
  <si>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</si>
  <si>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</si>
  <si>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</si>
  <si>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</si>
  <si>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</si>
  <si>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</si>
  <si>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</si>
  <si>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</si>
  <si>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</si>
  <si>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</si>
  <si>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</si>
  <si>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</si>
  <si>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</si>
  <si>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</si>
  <si>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</si>
  <si>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</si>
  <si>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</si>
  <si>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</si>
  <si>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</si>
  <si>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</si>
  <si>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</si>
  <si>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</si>
  <si>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</si>
  <si>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</si>
  <si>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</si>
  <si>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</si>
  <si>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</si>
  <si>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</si>
  <si>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</si>
  <si>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</si>
  <si>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</si>
  <si>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</si>
  <si>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</si>
  <si>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</si>
  <si>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</si>
  <si>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</si>
  <si>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</si>
  <si>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</si>
  <si>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</si>
  <si>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</si>
  <si>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</si>
  <si>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</si>
  <si>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</si>
  <si>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</si>
  <si>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</si>
  <si>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</si>
  <si>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</si>
  <si>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</si>
  <si>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</si>
  <si>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</si>
  <si>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</si>
  <si>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</si>
  <si>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</si>
  <si>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</si>
  <si>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</si>
  <si>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</si>
  <si>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</si>
  <si>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</si>
  <si>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</si>
  <si>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</si>
  <si>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</si>
  <si>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</si>
  <si>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</si>
  <si>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</si>
  <si>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</si>
  <si>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</si>
  <si>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</si>
  <si>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</si>
  <si>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</si>
  <si>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</si>
  <si>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</si>
  <si>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</si>
  <si>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</si>
  <si>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</si>
  <si>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</si>
  <si>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</si>
  <si>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</si>
  <si>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</si>
  <si>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</si>
  <si>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</si>
  <si>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</si>
  <si>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</si>
  <si>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</si>
  <si>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</si>
  <si>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</si>
  <si>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</si>
  <si>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</si>
  <si>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</si>
  <si>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</si>
  <si>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</si>
  <si>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</si>
  <si>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</si>
  <si>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</si>
  <si>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</si>
  <si>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</si>
  <si>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</si>
  <si>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</si>
  <si>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</si>
  <si>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</si>
  <si>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</si>
  <si>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</si>
  <si>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</si>
  <si>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</si>
  <si>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</si>
  <si>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</si>
  <si>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</si>
  <si>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</si>
  <si>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</si>
  <si>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</si>
  <si>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</si>
  <si>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</si>
  <si>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</si>
  <si>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</si>
  <si>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</si>
  <si>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</si>
  <si>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</si>
  <si>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</si>
  <si>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</si>
  <si>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</si>
  <si>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</si>
  <si>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</si>
  <si>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</si>
  <si>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</si>
  <si>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</si>
  <si>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</si>
  <si>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</si>
  <si>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</si>
  <si>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</si>
  <si>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</si>
  <si>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</si>
  <si>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</si>
  <si>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</si>
  <si>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</si>
  <si>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</si>
  <si>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</si>
  <si>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</si>
  <si>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</si>
  <si>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</si>
  <si>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</si>
  <si>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</si>
  <si>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</si>
  <si>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</si>
  <si>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</si>
  <si>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</si>
  <si>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</si>
  <si>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</si>
  <si>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</si>
  <si>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</si>
  <si>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</si>
  <si>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</si>
  <si>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</si>
  <si>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</si>
  <si>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</si>
  <si>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</si>
  <si>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</si>
  <si>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</si>
  <si>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</si>
  <si>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</si>
  <si>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</si>
  <si>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</si>
  <si>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</si>
  <si>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</si>
  <si>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</si>
  <si>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</si>
  <si>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</si>
  <si>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</si>
  <si>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</si>
  <si>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</si>
  <si>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</si>
  <si>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</si>
  <si>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</si>
  <si>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</si>
  <si>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</si>
  <si>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</si>
  <si>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</si>
  <si>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</si>
  <si>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</si>
  <si>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</si>
  <si>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</si>
  <si>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</si>
  <si>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</si>
  <si>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</si>
  <si>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</si>
  <si>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</si>
  <si>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</si>
  <si>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</si>
  <si>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</si>
  <si>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</si>
  <si>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</si>
  <si>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</si>
  <si>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</si>
  <si>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</si>
  <si>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</si>
  <si>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</si>
  <si>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</si>
  <si>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</si>
  <si>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</si>
  <si>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</si>
  <si>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</si>
  <si>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</si>
  <si>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</si>
  <si>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</si>
  <si>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</si>
  <si>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</si>
  <si>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</si>
  <si>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</si>
  <si>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</si>
  <si>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</si>
  <si>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</si>
  <si>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</si>
  <si>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</si>
  <si>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</si>
  <si>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</si>
  <si>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</si>
  <si>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</si>
  <si>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</si>
  <si>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</si>
  <si>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</si>
  <si>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</si>
  <si>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</si>
  <si>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</si>
  <si>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</si>
  <si>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</si>
  <si>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</si>
  <si>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</si>
  <si>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</si>
  <si>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</si>
  <si>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</si>
  <si>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</si>
  <si>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</si>
  <si>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</si>
  <si>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</si>
  <si>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</si>
  <si>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</si>
  <si>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</si>
  <si>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</si>
  <si>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</si>
  <si>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</si>
  <si>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</si>
  <si>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</si>
  <si>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</si>
  <si>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</si>
  <si>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</si>
  <si>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</si>
  <si>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</si>
  <si>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</si>
  <si>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</si>
  <si>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</si>
  <si>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</si>
  <si>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</si>
  <si>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</si>
  <si>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</si>
  <si>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</si>
  <si>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</si>
  <si>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</si>
  <si>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</si>
  <si>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</si>
  <si>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</si>
  <si>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</si>
  <si>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</si>
  <si>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</si>
  <si>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</si>
  <si>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</si>
  <si>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</si>
  <si>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</si>
  <si>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</si>
  <si>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</si>
  <si>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</si>
  <si>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</si>
  <si>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</si>
  <si>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</si>
  <si>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</si>
  <si>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</si>
  <si>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</si>
  <si>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</si>
  <si>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</si>
  <si>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</si>
  <si>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</si>
  <si>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</si>
  <si>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</si>
  <si>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</si>
  <si>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</si>
  <si>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</si>
  <si>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</si>
  <si>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</si>
  <si>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</si>
  <si>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</si>
  <si>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</si>
  <si>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</si>
  <si>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</si>
  <si>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</si>
  <si>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</si>
  <si>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</si>
  <si>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</si>
  <si>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</si>
  <si>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</si>
  <si>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</si>
  <si>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</si>
  <si>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</si>
  <si>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</si>
  <si>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</si>
  <si>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</si>
  <si>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</si>
  <si>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</si>
  <si>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</si>
  <si>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</si>
  <si>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</si>
  <si>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</si>
  <si>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</si>
  <si>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</si>
  <si>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</si>
  <si>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</si>
  <si>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</si>
  <si>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</si>
  <si>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</si>
  <si>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</si>
  <si>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</si>
  <si>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</si>
  <si>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</si>
  <si>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</si>
  <si>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</si>
  <si>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</si>
  <si>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</si>
  <si>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</si>
  <si>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</si>
  <si>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</si>
  <si>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</si>
  <si>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</si>
  <si>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</si>
  <si>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</si>
  <si>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</si>
  <si>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</si>
  <si>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</si>
  <si>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</si>
  <si>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</si>
  <si>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</si>
  <si>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</si>
  <si>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</si>
  <si>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</si>
  <si>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</si>
  <si>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</si>
  <si>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</si>
  <si>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</si>
  <si>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</si>
  <si>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</si>
  <si>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</si>
  <si>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</si>
  <si>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</si>
  <si>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</si>
  <si>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</si>
  <si>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</si>
  <si>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</si>
  <si>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</si>
  <si>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</si>
  <si>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</si>
  <si>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</si>
  <si>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</si>
  <si>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</si>
  <si>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</si>
  <si>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</si>
  <si>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</si>
  <si>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</si>
  <si>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</si>
  <si>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</si>
  <si>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</si>
  <si>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</si>
  <si>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</si>
  <si>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</si>
  <si>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</si>
  <si>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</si>
  <si>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</si>
  <si>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</si>
  <si>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</si>
  <si>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</si>
  <si>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</si>
  <si>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</si>
  <si>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</si>
  <si>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</si>
  <si>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</si>
  <si>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</si>
  <si>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</si>
  <si>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</si>
  <si>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</si>
  <si>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</si>
  <si>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</si>
  <si>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</si>
  <si>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</si>
  <si>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</si>
  <si>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</si>
  <si>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</si>
  <si>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</si>
  <si>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</si>
  <si>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</si>
  <si>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</si>
  <si>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</si>
  <si>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</si>
  <si>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</si>
  <si>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</si>
  <si>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</si>
  <si>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</si>
  <si>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</si>
  <si>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</si>
  <si>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</si>
  <si>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</si>
  <si>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</si>
  <si>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</si>
  <si>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</si>
  <si>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</si>
  <si>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</si>
  <si>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</si>
  <si>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</si>
  <si>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</si>
  <si>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</si>
  <si>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</si>
  <si>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</si>
  <si>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</si>
  <si>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</si>
  <si>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</si>
  <si>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</si>
  <si>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</si>
  <si>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</si>
  <si>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</si>
  <si>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</si>
  <si>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</si>
  <si>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</si>
  <si>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</si>
  <si>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</si>
  <si>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</si>
  <si>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</si>
  <si>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</si>
  <si>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</si>
  <si>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</si>
  <si>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</si>
  <si>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</si>
  <si>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</si>
  <si>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</si>
  <si>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</si>
  <si>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</si>
  <si>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</si>
  <si>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</si>
  <si>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</si>
  <si>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</si>
  <si>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</si>
  <si>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</si>
  <si>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</si>
  <si>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</si>
  <si>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</si>
  <si>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</si>
  <si>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</si>
  <si>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</si>
  <si>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</si>
  <si>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</si>
  <si>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</si>
  <si>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</si>
  <si>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</si>
  <si>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</si>
  <si>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</si>
  <si>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</si>
  <si>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</si>
  <si>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</si>
  <si>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</si>
  <si>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</si>
  <si>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</si>
  <si>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</si>
  <si>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</si>
  <si>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</si>
  <si>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</si>
  <si>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</si>
  <si>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</si>
  <si>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</si>
  <si>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</si>
  <si>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</si>
  <si>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</si>
  <si>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</si>
  <si>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</si>
  <si>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</si>
  <si>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</si>
  <si>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</si>
  <si>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</si>
  <si>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</si>
  <si>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</si>
  <si>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</si>
  <si>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</si>
  <si>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</si>
  <si>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</si>
  <si>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</si>
  <si>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</si>
  <si>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</si>
  <si>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</si>
  <si>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</si>
  <si>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</si>
  <si>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</si>
  <si>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</si>
  <si>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</si>
  <si>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</si>
  <si>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</si>
  <si>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</si>
  <si>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</si>
  <si>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</si>
  <si>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</si>
  <si>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</si>
  <si>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</si>
  <si>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</si>
  <si>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</si>
  <si>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</si>
  <si>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</si>
  <si>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</si>
  <si>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</si>
  <si>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</si>
  <si>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</si>
  <si>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</si>
  <si>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</si>
  <si>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</si>
  <si>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</si>
  <si>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</si>
  <si>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</si>
  <si>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</si>
  <si>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</si>
  <si>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</si>
  <si>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</si>
  <si>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</si>
  <si>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</si>
  <si>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</si>
  <si>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</si>
  <si>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</si>
  <si>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</si>
  <si>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</si>
  <si>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</si>
  <si>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</si>
  <si>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</si>
  <si>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</si>
  <si>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</si>
  <si>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</si>
  <si>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</si>
  <si>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</si>
  <si>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</si>
  <si>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</si>
  <si>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</si>
  <si>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</si>
  <si>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</si>
  <si>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</si>
  <si>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</si>
  <si>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</si>
  <si>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</si>
  <si>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</si>
  <si>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</si>
  <si>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</si>
  <si>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</si>
  <si>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</si>
  <si>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</si>
  <si>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</si>
  <si>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</si>
  <si>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</si>
  <si>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</si>
  <si>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</si>
  <si>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</si>
  <si>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</si>
  <si>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</si>
  <si>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</si>
  <si>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</si>
  <si>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</si>
  <si>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</si>
  <si>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</si>
  <si>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</si>
  <si>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</si>
  <si>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</si>
  <si>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</si>
  <si>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</si>
  <si>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</si>
  <si>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</si>
  <si>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</si>
  <si>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</si>
  <si>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</si>
  <si>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</si>
  <si>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</si>
  <si>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</si>
  <si>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</si>
  <si>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</si>
  <si>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</si>
  <si>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</si>
  <si>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</si>
  <si>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</si>
  <si>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</si>
  <si>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</si>
  <si>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</si>
  <si>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</si>
  <si>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</si>
  <si>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</si>
  <si>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</si>
  <si>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</si>
  <si>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</si>
  <si>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</si>
  <si>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</si>
  <si>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</si>
  <si>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</si>
  <si>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</si>
  <si>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</si>
  <si>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</si>
  <si>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</si>
  <si>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</si>
  <si>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</si>
  <si>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</si>
  <si>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</si>
  <si>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</si>
  <si>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</si>
  <si>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</si>
  <si>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</si>
  <si>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</si>
  <si>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</si>
  <si>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</si>
  <si>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</si>
  <si>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</si>
  <si>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</si>
  <si>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</si>
  <si>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</si>
  <si>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</si>
  <si>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</si>
  <si>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</si>
  <si>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</si>
  <si>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</si>
  <si>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</si>
  <si>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</si>
  <si>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</si>
  <si>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</si>
  <si>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</si>
  <si>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</si>
  <si>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</si>
  <si>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</si>
  <si>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</si>
  <si>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</si>
  <si>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</si>
  <si>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</si>
  <si>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</si>
  <si>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</si>
  <si>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</si>
  <si>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</si>
  <si>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</si>
  <si>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</si>
  <si>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</si>
  <si>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</si>
  <si>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</si>
  <si>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</si>
  <si>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</si>
  <si>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</si>
  <si>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</si>
  <si>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</si>
  <si>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</si>
  <si>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</si>
  <si>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</si>
  <si>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</si>
  <si>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</si>
  <si>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</si>
  <si>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</si>
  <si>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</si>
  <si>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</si>
  <si>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</si>
  <si>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</si>
  <si>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</si>
  <si>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</si>
  <si>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</si>
  <si>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</si>
  <si>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</si>
  <si>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</si>
  <si>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</si>
  <si>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</si>
  <si>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</si>
  <si>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</si>
  <si>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</si>
  <si>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</si>
  <si>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</si>
  <si>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</si>
  <si>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</si>
  <si>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</si>
  <si>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</si>
  <si>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</si>
  <si>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</si>
  <si>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</si>
  <si>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</si>
  <si>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</si>
  <si>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</si>
  <si>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</si>
  <si>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</si>
  <si>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</si>
  <si>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</si>
  <si>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</si>
  <si>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</si>
  <si>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</si>
  <si>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</si>
  <si>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</si>
  <si>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</si>
  <si>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</si>
  <si>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</si>
  <si>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</si>
  <si>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</si>
  <si>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</si>
  <si>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</si>
  <si>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</si>
  <si>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</si>
  <si>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</si>
  <si>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</si>
  <si>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</si>
  <si>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</si>
  <si>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</si>
  <si>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</si>
  <si>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</si>
  <si>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</si>
  <si>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</si>
  <si>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</si>
  <si>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</si>
  <si>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</si>
  <si>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</si>
  <si>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</si>
  <si>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</si>
  <si>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</si>
  <si>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</si>
  <si>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</si>
  <si>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</si>
  <si>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</si>
  <si>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</si>
  <si>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</si>
  <si>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</si>
  <si>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</si>
  <si>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</si>
  <si>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</si>
  <si>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</si>
  <si>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</si>
  <si>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</si>
  <si>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</si>
  <si>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</si>
  <si>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</si>
  <si>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</si>
  <si>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</si>
  <si>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</si>
  <si>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</si>
  <si>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</si>
  <si>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</si>
  <si>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</si>
  <si>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</si>
  <si>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</si>
  <si>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</si>
  <si>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</si>
  <si>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</si>
  <si>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</si>
  <si>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</si>
  <si>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</si>
  <si>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</si>
  <si>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</si>
  <si>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</si>
  <si>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</si>
  <si>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</si>
  <si>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</si>
  <si>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</si>
  <si>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</si>
  <si>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</si>
  <si>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</si>
  <si>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</si>
  <si>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</si>
  <si>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</si>
  <si>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</si>
  <si>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</si>
  <si>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</si>
  <si>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</si>
  <si>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</si>
  <si>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</si>
  <si>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</si>
  <si>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</si>
  <si>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</si>
  <si>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</si>
  <si>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</si>
  <si>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</si>
  <si>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</si>
  <si>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</si>
  <si>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</si>
  <si>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</si>
  <si>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</si>
  <si>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</si>
  <si>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</si>
  <si>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</si>
  <si>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</si>
  <si>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</si>
  <si>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</si>
  <si>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</si>
  <si>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</si>
  <si>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</si>
  <si>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</si>
  <si>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</si>
  <si>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</si>
  <si>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</si>
  <si>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</si>
  <si>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</si>
  <si>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</si>
  <si>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</si>
  <si>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</si>
  <si>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</si>
  <si>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</si>
  <si>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</si>
  <si>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</si>
  <si>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</si>
  <si>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</si>
  <si>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</si>
  <si>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</si>
  <si>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</si>
  <si>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</si>
  <si>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</si>
  <si>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</si>
  <si>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</si>
  <si>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</si>
  <si>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</si>
  <si>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</si>
  <si>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</si>
  <si>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</si>
  <si>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</si>
  <si>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</si>
  <si>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</si>
  <si>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</si>
  <si>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</si>
  <si>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</si>
  <si>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</si>
  <si>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</si>
  <si>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</si>
  <si>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</si>
  <si>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</si>
  <si>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</si>
  <si>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</si>
  <si>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</si>
  <si>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</si>
  <si>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</si>
  <si>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</si>
  <si>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</si>
  <si>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</si>
  <si>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</si>
  <si>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</si>
  <si>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</si>
  <si>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</si>
  <si>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</si>
  <si>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</si>
  <si>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</si>
  <si>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</si>
  <si>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</si>
  <si>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</si>
  <si>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</si>
  <si>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</si>
  <si>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</si>
  <si>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</si>
  <si>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</si>
  <si>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</si>
  <si>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</si>
  <si>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</si>
  <si>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</si>
  <si>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</si>
  <si>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</si>
  <si>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</si>
  <si>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</si>
  <si>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</si>
  <si>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</si>
  <si>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</si>
  <si>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</si>
  <si>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</si>
  <si>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</si>
  <si>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</si>
  <si>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</si>
  <si>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</si>
  <si>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</si>
  <si>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</si>
  <si>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</si>
  <si>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</si>
  <si>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</si>
  <si>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</si>
  <si>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</si>
  <si>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</si>
  <si>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</si>
  <si>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</si>
  <si>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</si>
  <si>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</si>
  <si>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</si>
  <si>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</si>
  <si>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</si>
  <si>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</si>
  <si>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</si>
  <si>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</si>
  <si>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</si>
  <si>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</si>
  <si>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</si>
  <si>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</si>
  <si>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</si>
  <si>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</si>
  <si>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</si>
  <si>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</si>
  <si>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</si>
  <si>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</si>
  <si>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</si>
  <si>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</si>
  <si>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</si>
  <si>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</si>
  <si>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</si>
  <si>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</si>
  <si>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</si>
  <si>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</si>
  <si>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</si>
  <si>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</si>
  <si>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</si>
  <si>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</si>
  <si>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</si>
  <si>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</si>
  <si>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</si>
  <si>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</si>
  <si>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</si>
  <si>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</si>
  <si>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</si>
  <si>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</si>
  <si>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</si>
  <si>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</si>
  <si>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</si>
  <si>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</si>
  <si>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</si>
  <si>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</si>
  <si>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</si>
  <si>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</si>
  <si>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</si>
  <si>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</si>
  <si>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</si>
  <si>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</si>
  <si>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</si>
  <si>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</si>
  <si>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</si>
  <si>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</si>
  <si>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</si>
  <si>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</si>
  <si>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</si>
  <si>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</si>
  <si>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</si>
  <si>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</si>
  <si>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</si>
  <si>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</si>
  <si>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</si>
  <si>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</si>
  <si>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</si>
  <si>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</si>
  <si>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</si>
  <si>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</si>
  <si>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</si>
  <si>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</si>
  <si>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</si>
  <si>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</si>
  <si>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</si>
  <si>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</si>
  <si>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</si>
  <si>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</si>
  <si>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</si>
  <si>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</si>
  <si>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</si>
  <si>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</si>
  <si>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</si>
  <si>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</si>
  <si>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</si>
  <si>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</si>
  <si>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</si>
  <si>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</si>
  <si>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</si>
  <si>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</si>
  <si>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</si>
  <si>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</si>
  <si>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</si>
  <si>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</si>
  <si>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</si>
  <si>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</si>
  <si>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</si>
  <si>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</si>
  <si>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</si>
  <si>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</si>
  <si>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</si>
  <si>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</si>
  <si>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</si>
  <si>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</si>
  <si>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</si>
  <si>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</si>
  <si>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</si>
  <si>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</si>
  <si>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</si>
  <si>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</si>
  <si>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</si>
  <si>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</si>
  <si>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</si>
  <si>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</si>
  <si>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</si>
  <si>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</si>
  <si>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</si>
  <si>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</si>
  <si>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</si>
  <si>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</si>
  <si>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</si>
  <si>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</si>
  <si>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</si>
  <si>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</si>
  <si>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</si>
  <si>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</si>
  <si>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</si>
  <si>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</si>
  <si>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</si>
  <si>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</si>
  <si>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</si>
  <si>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</si>
  <si>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</si>
  <si>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</si>
  <si>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</si>
  <si>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</si>
  <si>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</si>
  <si>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</si>
  <si>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</si>
  <si>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</si>
  <si>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</si>
  <si>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</si>
  <si>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</si>
  <si>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</si>
  <si>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</si>
  <si>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</si>
  <si>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</si>
  <si>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</si>
  <si>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</si>
  <si>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</si>
  <si>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</si>
  <si>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</si>
  <si>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</si>
  <si>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</si>
  <si>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</si>
  <si>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</si>
  <si>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</si>
  <si>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</si>
  <si>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</si>
  <si>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</si>
  <si>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</si>
  <si>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</si>
  <si>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</si>
  <si>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</si>
  <si>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</si>
  <si>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</si>
  <si>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</si>
  <si>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</si>
  <si>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</si>
  <si>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</si>
  <si>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</si>
  <si>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</si>
  <si>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</si>
  <si>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</si>
  <si>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</si>
  <si>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</si>
  <si>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</si>
  <si>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</si>
  <si>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</si>
  <si>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</si>
  <si>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</si>
  <si>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</si>
  <si>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</si>
  <si>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</si>
  <si>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</si>
  <si>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</si>
  <si>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</si>
  <si>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</si>
  <si>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</si>
  <si>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</si>
  <si>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</si>
  <si>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</si>
  <si>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</si>
  <si>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</si>
  <si>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</si>
  <si>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</si>
  <si>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</si>
  <si>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</si>
  <si>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</si>
  <si>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</si>
  <si>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</si>
  <si>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</si>
  <si>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</si>
  <si>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</si>
  <si>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</si>
  <si>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</si>
  <si>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</si>
  <si>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</si>
  <si>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</si>
  <si>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</si>
  <si>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</si>
  <si>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</si>
  <si>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</si>
  <si>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</si>
  <si>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</si>
  <si>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</si>
  <si>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</si>
  <si>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</si>
  <si>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</si>
  <si>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</si>
  <si>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</si>
  <si>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</si>
  <si>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</si>
  <si>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</si>
  <si>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</si>
  <si>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</si>
  <si>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</si>
  <si>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</si>
  <si>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</si>
  <si>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</si>
  <si>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</si>
  <si>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</si>
  <si>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</si>
  <si>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</si>
  <si>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</si>
  <si>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</si>
  <si>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</si>
  <si>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</si>
  <si>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</si>
  <si>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</si>
  <si>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</si>
  <si>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</si>
  <si>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</si>
  <si>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</si>
  <si>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</si>
  <si>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</si>
  <si>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</si>
  <si>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</si>
  <si>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</si>
  <si>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</si>
  <si>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</si>
  <si>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</si>
  <si>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</si>
  <si>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</si>
  <si>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</si>
  <si>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</si>
  <si>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</si>
  <si>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</si>
  <si>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</si>
  <si>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</si>
  <si>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</si>
  <si>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</si>
  <si>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</si>
  <si>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</si>
  <si>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</si>
  <si>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</si>
  <si>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</si>
  <si>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</si>
  <si>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</si>
  <si>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</si>
  <si>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</si>
  <si>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</si>
  <si>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</si>
  <si>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</si>
  <si>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</si>
  <si>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</si>
  <si>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</si>
  <si>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</si>
  <si>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</si>
  <si>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</si>
  <si>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</si>
  <si>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</si>
  <si>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</si>
  <si>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</si>
  <si>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</si>
  <si>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</si>
  <si>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</si>
  <si>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</si>
  <si>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</si>
  <si>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</si>
  <si>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</si>
  <si>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</si>
  <si>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</si>
  <si>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</si>
  <si>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</si>
  <si>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</si>
  <si>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</si>
  <si>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</si>
  <si>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</si>
  <si>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</si>
  <si>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</si>
  <si>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</si>
  <si>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</si>
  <si>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</si>
  <si>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</si>
  <si>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</si>
  <si>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</si>
  <si>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</si>
  <si>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</si>
  <si>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</si>
  <si>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</si>
  <si>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</si>
  <si>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</si>
  <si>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</si>
  <si>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</si>
  <si>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</si>
  <si>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</si>
  <si>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</si>
  <si>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</si>
  <si>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</si>
  <si>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</si>
  <si>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</si>
  <si>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</si>
  <si>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</si>
  <si>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</si>
  <si>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</si>
  <si>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</si>
  <si>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</si>
  <si>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</si>
  <si>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</si>
  <si>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</si>
  <si>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</si>
  <si>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</si>
  <si>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</si>
  <si>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</si>
  <si>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</si>
  <si>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</si>
  <si>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</si>
  <si>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</si>
  <si>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</si>
  <si>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</si>
  <si>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</si>
  <si>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</si>
  <si>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</si>
  <si>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</si>
  <si>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</si>
  <si>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</si>
  <si>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</si>
  <si>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</si>
  <si>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</si>
  <si>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</si>
  <si>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</si>
  <si>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</si>
  <si>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</si>
  <si>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</si>
  <si>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</si>
  <si>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</si>
  <si>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</si>
  <si>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</si>
  <si>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</si>
  <si>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</si>
  <si>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</si>
  <si>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</si>
  <si>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</si>
  <si>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</si>
  <si>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</si>
  <si>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</si>
  <si>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</si>
  <si>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</si>
  <si>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</si>
  <si>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</si>
  <si>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</si>
  <si>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</si>
  <si>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</si>
  <si>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</si>
  <si>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</si>
  <si>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</si>
  <si>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</si>
  <si>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</si>
  <si>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</si>
  <si>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</si>
  <si>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</si>
  <si>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</si>
  <si>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</si>
  <si>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</si>
  <si>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</si>
  <si>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</si>
  <si>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</si>
  <si>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</si>
  <si>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</si>
  <si>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</si>
  <si>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</si>
  <si>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</si>
  <si>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</si>
  <si>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</si>
  <si>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</si>
  <si>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</si>
  <si>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</si>
  <si>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</si>
  <si>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</si>
  <si>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</si>
  <si>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</si>
  <si>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</si>
  <si>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</si>
  <si>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</si>
  <si>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</si>
  <si>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</si>
  <si>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</si>
  <si>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</si>
  <si>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</si>
  <si>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</si>
  <si>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</si>
  <si>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</si>
  <si>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</si>
  <si>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</si>
  <si>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</si>
  <si>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</si>
  <si>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</si>
  <si>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</si>
  <si>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</si>
  <si>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</si>
  <si>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</si>
  <si>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</si>
  <si>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</si>
  <si>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</si>
  <si>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</si>
  <si>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</si>
  <si>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</si>
  <si>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</si>
  <si>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</si>
  <si>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</si>
  <si>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</si>
  <si>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</si>
  <si>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</si>
  <si>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</si>
  <si>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</si>
  <si>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</si>
  <si>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</si>
  <si>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</si>
  <si>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</si>
  <si>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</si>
  <si>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</si>
  <si>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</si>
  <si>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</si>
  <si>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</si>
  <si>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</si>
  <si>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</si>
  <si>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</si>
  <si>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</si>
  <si>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</si>
  <si>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</si>
  <si>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</si>
  <si>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</si>
  <si>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</si>
  <si>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</si>
  <si>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</si>
  <si>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</si>
  <si>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</si>
  <si>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</si>
  <si>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</si>
  <si>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</si>
  <si>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</si>
  <si>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</si>
  <si>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</si>
  <si>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</si>
  <si>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</si>
  <si>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</si>
  <si>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</si>
  <si>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</si>
  <si>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</si>
  <si>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</si>
  <si>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</si>
  <si>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</si>
  <si>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</si>
  <si>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</si>
  <si>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</si>
  <si>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</si>
  <si>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</si>
  <si>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</si>
  <si>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</si>
  <si>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</si>
  <si>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</si>
  <si>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</si>
  <si>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</si>
  <si>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</si>
  <si>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</si>
  <si>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</si>
  <si>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</si>
  <si>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</si>
  <si>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</si>
  <si>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</si>
  <si>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</si>
  <si>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</si>
  <si>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</si>
  <si>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</si>
  <si>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</si>
  <si>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</si>
  <si>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</si>
  <si>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</si>
  <si>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</si>
  <si>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</si>
  <si>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</si>
  <si>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</si>
  <si>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</si>
  <si>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</si>
  <si>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</si>
  <si>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</si>
  <si>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</si>
  <si>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</si>
  <si>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</si>
  <si>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</si>
  <si>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</si>
  <si>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</si>
  <si>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</si>
  <si>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</si>
  <si>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</si>
  <si>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</si>
  <si>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</si>
  <si>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</si>
  <si>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</si>
  <si>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</si>
  <si>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</si>
  <si>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</si>
  <si>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</si>
  <si>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</si>
  <si>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</si>
  <si>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</si>
  <si>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</si>
  <si>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</si>
  <si>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</si>
  <si>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</si>
  <si>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</si>
  <si>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</si>
  <si>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</si>
  <si>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</si>
  <si>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</si>
  <si>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</si>
  <si>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</si>
  <si>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</si>
  <si>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</si>
  <si>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</si>
  <si>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</si>
  <si>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</si>
  <si>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</si>
  <si>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</si>
  <si>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</si>
  <si>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</si>
  <si>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</si>
  <si>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</si>
  <si>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</si>
  <si>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</si>
  <si>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</si>
  <si>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</si>
  <si>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</si>
  <si>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</si>
  <si>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</si>
  <si>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</si>
  <si>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</si>
  <si>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</si>
  <si>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</si>
  <si>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</si>
  <si>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</si>
  <si>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</si>
  <si>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</si>
  <si>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</si>
  <si>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</si>
  <si>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</si>
  <si>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</si>
  <si>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</si>
  <si>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</si>
  <si>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</si>
  <si>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</si>
  <si>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</si>
  <si>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</si>
  <si>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</si>
  <si>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</si>
  <si>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</si>
  <si>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</si>
  <si>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</si>
  <si>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</si>
  <si>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</si>
  <si>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</si>
  <si>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</si>
  <si>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</si>
  <si>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</si>
  <si>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</si>
  <si>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</si>
  <si>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</si>
  <si>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</si>
  <si>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</si>
  <si>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</si>
  <si>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</si>
  <si>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</si>
  <si>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</si>
  <si>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</si>
  <si>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</si>
  <si>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</si>
  <si>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</si>
  <si>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</si>
  <si>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</si>
  <si>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</si>
  <si>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</si>
  <si>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</si>
  <si>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</si>
  <si>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</si>
  <si>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</si>
  <si>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</si>
  <si>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</si>
  <si>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</si>
  <si>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</si>
  <si>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</si>
  <si>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</si>
  <si>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</si>
  <si>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</si>
  <si>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</si>
  <si>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</si>
  <si>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</si>
  <si>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</si>
  <si>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</si>
  <si>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</si>
  <si>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</si>
  <si>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</si>
  <si>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</si>
  <si>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</si>
  <si>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</si>
  <si>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</si>
  <si>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</si>
  <si>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</si>
  <si>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</si>
  <si>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</si>
  <si>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</si>
  <si>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</si>
  <si>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</si>
  <si>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</si>
  <si>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</si>
  <si>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</si>
  <si>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</si>
  <si>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</si>
  <si>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</si>
  <si>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</si>
  <si>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</si>
  <si>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</si>
  <si>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</si>
  <si>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</si>
  <si>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</si>
  <si>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</si>
  <si>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</si>
  <si>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</si>
  <si>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</si>
  <si>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</si>
  <si>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</si>
  <si>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</si>
  <si>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</si>
  <si>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</si>
  <si>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</si>
  <si>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</si>
  <si>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</si>
  <si>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</si>
  <si>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</si>
  <si>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</si>
  <si>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</si>
  <si>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</si>
  <si>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</si>
  <si>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</si>
  <si>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</si>
  <si>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</si>
  <si>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</si>
  <si>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</si>
  <si>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</si>
  <si>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</si>
  <si>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</si>
  <si>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</si>
  <si>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</si>
  <si>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</si>
  <si>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</si>
  <si>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</si>
  <si>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</si>
  <si>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</si>
  <si>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</si>
  <si>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</si>
  <si>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</si>
  <si>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</si>
  <si>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</si>
  <si>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</si>
  <si>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</si>
  <si>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</si>
  <si>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</si>
  <si>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</si>
  <si>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</si>
  <si>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</si>
  <si>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</si>
  <si>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</si>
  <si>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</si>
  <si>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</si>
  <si>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</si>
  <si>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</si>
  <si>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</si>
  <si>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</si>
  <si>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</si>
  <si>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</si>
  <si>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</si>
  <si>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</si>
  <si>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</si>
  <si>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</si>
  <si>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</si>
  <si>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</si>
  <si>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</si>
  <si>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</si>
  <si>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</si>
  <si>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</si>
  <si>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</si>
  <si>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</si>
  <si>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</si>
  <si>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</si>
  <si>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</si>
  <si>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</si>
  <si>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</si>
  <si>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</si>
  <si>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</si>
  <si>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</si>
  <si>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</si>
  <si>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</si>
  <si>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</si>
  <si>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</si>
  <si>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</si>
  <si>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</si>
  <si>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</si>
  <si>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</si>
  <si>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</si>
  <si>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</si>
  <si>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</si>
  <si>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</si>
  <si>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</si>
  <si>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</si>
  <si>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</si>
  <si>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</si>
  <si>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</si>
  <si>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</si>
  <si>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</si>
  <si>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</si>
  <si>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</si>
  <si>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</si>
  <si>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</si>
  <si>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</si>
  <si>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</si>
  <si>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</si>
  <si>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</si>
  <si>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</si>
  <si>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</si>
  <si>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</si>
  <si>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</si>
  <si>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</si>
  <si>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</si>
  <si>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</si>
  <si>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</si>
  <si>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</si>
  <si>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</si>
  <si>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</si>
  <si>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</si>
  <si>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</si>
  <si>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</si>
  <si>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</si>
  <si>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</si>
  <si>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</si>
  <si>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</si>
  <si>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</si>
  <si>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</si>
  <si>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</si>
  <si>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</si>
  <si>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</si>
  <si>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</si>
  <si>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</si>
  <si>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</si>
  <si>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</si>
  <si>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</si>
  <si>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</si>
  <si>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</si>
  <si>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</si>
  <si>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</si>
  <si>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</si>
  <si>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</si>
  <si>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</si>
  <si>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</si>
  <si>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</si>
  <si>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</si>
  <si>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</si>
  <si>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</si>
  <si>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</si>
  <si>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</si>
  <si>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</si>
  <si>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</si>
  <si>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</si>
  <si>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</si>
  <si>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</si>
  <si>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</si>
  <si>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</si>
  <si>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</si>
  <si>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</si>
  <si>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</si>
  <si>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</si>
  <si>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</si>
  <si>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</si>
  <si>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</si>
  <si>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</si>
  <si>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</si>
  <si>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</si>
  <si>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</si>
  <si>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</si>
  <si>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</si>
  <si>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</si>
  <si>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</si>
  <si>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</si>
  <si>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</si>
  <si>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</si>
  <si>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</si>
  <si>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</si>
  <si>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</si>
  <si>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</si>
  <si>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</si>
  <si>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</si>
  <si>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</si>
  <si>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</si>
  <si>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</si>
  <si>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</si>
  <si>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</si>
  <si>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</si>
  <si>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</si>
  <si>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</si>
  <si>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</si>
  <si>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</si>
  <si>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</si>
  <si>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</si>
  <si>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</si>
  <si>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</si>
  <si>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</si>
  <si>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</si>
  <si>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</si>
  <si>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</si>
  <si>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</si>
  <si>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</si>
  <si>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</si>
  <si>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</si>
  <si>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</si>
  <si>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</si>
  <si>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</si>
  <si>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</si>
  <si>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</si>
  <si>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</si>
  <si>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</si>
  <si>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</si>
  <si>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</si>
  <si>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</si>
  <si>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</si>
  <si>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</si>
  <si>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</si>
  <si>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</si>
  <si>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</si>
  <si>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</si>
  <si>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</si>
  <si>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</si>
  <si>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</si>
  <si>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</si>
  <si>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</si>
  <si>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</si>
  <si>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</si>
  <si>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</si>
  <si>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</si>
  <si>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</si>
  <si>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</si>
  <si>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</si>
  <si>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</si>
  <si>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</si>
  <si>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</si>
  <si>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</si>
  <si>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</si>
  <si>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</si>
  <si>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</si>
  <si>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</si>
  <si>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</si>
  <si>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</si>
  <si>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</si>
  <si>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</si>
  <si>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</si>
  <si>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</si>
  <si>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</si>
  <si>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</si>
  <si>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</si>
  <si>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</si>
  <si>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</si>
  <si>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</si>
  <si>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</si>
  <si>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</si>
  <si>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</si>
  <si>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</si>
  <si>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</si>
  <si>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</si>
  <si>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</si>
  <si>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</si>
  <si>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</si>
  <si>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</si>
  <si>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</si>
  <si>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</si>
  <si>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</si>
  <si>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</si>
  <si>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</si>
  <si>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</si>
  <si>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</si>
  <si>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</si>
  <si>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</si>
  <si>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</si>
  <si>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</si>
  <si>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</si>
  <si>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</si>
  <si>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</si>
  <si>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</si>
  <si>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</si>
  <si>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</si>
  <si>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</si>
  <si>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</si>
  <si>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</si>
  <si>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</si>
  <si>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</si>
  <si>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</si>
  <si>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</si>
  <si>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</si>
  <si>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</si>
  <si>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</si>
  <si>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</si>
  <si>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</si>
  <si>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</si>
  <si>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</si>
  <si>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</si>
  <si>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</si>
  <si>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</si>
  <si>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</si>
  <si>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</si>
  <si>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</si>
  <si>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</si>
  <si>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</si>
  <si>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</si>
  <si>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</si>
  <si>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</si>
  <si>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</si>
  <si>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</si>
  <si>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</si>
  <si>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</si>
  <si>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</si>
  <si>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</si>
  <si>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</si>
  <si>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</si>
  <si>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</si>
  <si>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</si>
  <si>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</si>
  <si>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</si>
  <si>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</si>
  <si>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</si>
  <si>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</si>
  <si>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</si>
  <si>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</si>
  <si>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</si>
  <si>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</si>
  <si>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</si>
  <si>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</si>
  <si>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</si>
  <si>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</si>
  <si>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</si>
  <si>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</si>
  <si>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</si>
  <si>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</si>
  <si>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</si>
  <si>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</si>
  <si>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</si>
  <si>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</si>
  <si>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</si>
  <si>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</si>
  <si>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</si>
  <si>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</si>
  <si>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</si>
  <si>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</si>
  <si>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</si>
  <si>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</si>
  <si>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</si>
  <si>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</si>
  <si>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</si>
  <si>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</si>
  <si>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</si>
  <si>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</si>
  <si>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</si>
  <si>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</si>
  <si>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</si>
  <si>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</si>
  <si>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</si>
  <si>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</si>
  <si>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</si>
  <si>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</si>
  <si>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</si>
  <si>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</si>
  <si>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</si>
  <si>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</si>
  <si>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</si>
  <si>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</si>
  <si>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</si>
  <si>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</si>
  <si>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</si>
  <si>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</si>
  <si>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</si>
  <si>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</si>
  <si>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</si>
  <si>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</si>
  <si>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</si>
  <si>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</si>
  <si>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</si>
  <si>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</si>
  <si>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</si>
  <si>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</si>
  <si>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</si>
  <si>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</si>
  <si>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</si>
  <si>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</si>
  <si>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</si>
  <si>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</si>
  <si>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</si>
  <si>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</si>
  <si>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</si>
  <si>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</si>
  <si>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</si>
  <si>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</si>
  <si>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</si>
  <si>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</si>
  <si>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</si>
  <si>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</si>
  <si>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</si>
  <si>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</si>
  <si>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</si>
  <si>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</si>
  <si>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</si>
  <si>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</si>
  <si>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</si>
  <si>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</si>
  <si>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</si>
  <si>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</si>
  <si>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</si>
  <si>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</si>
  <si>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</si>
  <si>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</si>
  <si>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</si>
  <si>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</si>
  <si>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</si>
  <si>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</si>
  <si>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</si>
  <si>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</si>
  <si>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</si>
  <si>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</si>
  <si>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</si>
  <si>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</si>
  <si>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</si>
  <si>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</si>
  <si>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</si>
  <si>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</si>
  <si>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</si>
  <si>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</si>
  <si>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</si>
  <si>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</si>
  <si>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</si>
  <si>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</si>
  <si>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</si>
  <si>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</si>
  <si>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</si>
  <si>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</si>
  <si>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</si>
  <si>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</si>
  <si>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</si>
  <si>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</si>
  <si>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</si>
  <si>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</si>
  <si>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</si>
  <si>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</si>
  <si>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</si>
  <si>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</si>
  <si>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</si>
  <si>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</si>
  <si>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</si>
  <si>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</si>
  <si>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</si>
  <si>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</si>
  <si>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</si>
  <si>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</si>
  <si>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</si>
  <si>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</si>
  <si>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</si>
  <si>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</si>
  <si>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</si>
  <si>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</si>
  <si>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</si>
  <si>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</si>
  <si>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</si>
  <si>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</si>
  <si>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</si>
  <si>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</si>
  <si>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</si>
  <si>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</si>
  <si>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</si>
  <si>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</si>
  <si>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</si>
  <si>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</si>
  <si>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</si>
  <si>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</si>
  <si>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</si>
  <si>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</si>
  <si>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</si>
  <si>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</si>
  <si>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</si>
  <si>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</si>
  <si>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</si>
  <si>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</si>
  <si>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</si>
  <si>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</si>
  <si>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</si>
  <si>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</si>
  <si>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</si>
  <si>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</si>
  <si>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</si>
  <si>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</si>
  <si>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</si>
  <si>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</si>
  <si>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</si>
  <si>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</si>
  <si>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</si>
  <si>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</si>
  <si>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</si>
  <si>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</si>
  <si>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</si>
  <si>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</si>
  <si>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</si>
  <si>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</si>
  <si>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</si>
  <si>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</si>
  <si>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</si>
  <si>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</si>
  <si>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</si>
  <si>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</si>
  <si>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</si>
  <si>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</si>
  <si>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</si>
  <si>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</si>
  <si>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</si>
  <si>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</si>
  <si>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</si>
  <si>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</si>
  <si>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</si>
  <si>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</si>
  <si>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</si>
  <si>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</si>
  <si>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</si>
  <si>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</si>
  <si>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</si>
  <si>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</si>
  <si>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</si>
  <si>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</si>
  <si>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</si>
  <si>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</si>
  <si>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</si>
  <si>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</si>
  <si>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</si>
  <si>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</si>
  <si>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</si>
  <si>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</si>
  <si>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</si>
  <si>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</si>
  <si>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</si>
  <si>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</si>
  <si>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</si>
  <si>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</si>
  <si>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</si>
  <si>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</si>
  <si>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</si>
  <si>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</si>
  <si>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</si>
  <si>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</si>
  <si>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</si>
  <si>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</si>
  <si>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</si>
  <si>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</si>
  <si>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</si>
  <si>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</si>
  <si>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</si>
  <si>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</si>
  <si>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</si>
  <si>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</si>
  <si>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</si>
  <si>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</si>
  <si>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</si>
  <si>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</si>
  <si>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</si>
  <si>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</si>
  <si>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</si>
  <si>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</si>
  <si>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</si>
  <si>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</si>
  <si>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</si>
  <si>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</si>
  <si>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</si>
  <si>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</si>
  <si>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</si>
  <si>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</si>
  <si>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</si>
  <si>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</si>
  <si>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</si>
  <si>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</si>
  <si>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</si>
  <si>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</si>
  <si>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</si>
  <si>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</si>
  <si>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</si>
  <si>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</si>
  <si>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</si>
  <si>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</si>
  <si>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</si>
  <si>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</si>
  <si>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</si>
  <si>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</si>
  <si>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</si>
  <si>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</si>
  <si>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</si>
  <si>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</si>
  <si>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</si>
  <si>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</si>
  <si>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</si>
  <si>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</si>
  <si>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</si>
  <si>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</si>
  <si>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</si>
  <si>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</si>
  <si>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</si>
  <si>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</si>
  <si>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</si>
  <si>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</si>
  <si>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</si>
  <si>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</si>
  <si>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</si>
  <si>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</si>
  <si>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</si>
  <si>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</si>
  <si>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</si>
  <si>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</si>
  <si>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</si>
  <si>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</si>
  <si>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</si>
  <si>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</si>
  <si>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</si>
  <si>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</si>
  <si>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</si>
  <si>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</si>
  <si>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</si>
  <si>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</si>
  <si>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</si>
  <si>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</si>
  <si>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</si>
  <si>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</si>
  <si>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</si>
  <si>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</si>
  <si>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</si>
  <si>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</si>
  <si>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</si>
  <si>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</si>
  <si>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</si>
  <si>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</si>
  <si>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</si>
  <si>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</si>
  <si>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</si>
  <si>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</si>
  <si>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</si>
  <si>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</si>
  <si>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</si>
  <si>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</si>
  <si>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</si>
  <si>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</si>
  <si>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</si>
  <si>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</si>
  <si>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</si>
  <si>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</si>
  <si>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</si>
  <si>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</si>
  <si>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</si>
  <si>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</si>
  <si>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</si>
  <si>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</si>
  <si>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</si>
  <si>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</si>
  <si>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</si>
  <si>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</si>
  <si>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</si>
  <si>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</si>
  <si>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</si>
  <si>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</si>
  <si>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</si>
  <si>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</si>
  <si>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</si>
  <si>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</si>
  <si>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</si>
  <si>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</si>
  <si>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</si>
  <si>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</si>
  <si>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</si>
  <si>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</si>
  <si>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</si>
  <si>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</si>
  <si>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</si>
  <si>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</si>
  <si>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</si>
  <si>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</si>
  <si>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</si>
  <si>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</si>
  <si>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</si>
  <si>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</si>
  <si>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</si>
  <si>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</si>
  <si>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</si>
  <si>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</si>
  <si>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</si>
  <si>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</si>
  <si>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</si>
  <si>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</si>
  <si>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</si>
  <si>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</si>
  <si>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</si>
  <si>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</si>
  <si>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</si>
  <si>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</si>
  <si>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</si>
  <si>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</si>
  <si>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</si>
  <si>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</si>
  <si>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</si>
  <si>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</si>
  <si>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</si>
  <si>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</si>
  <si>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</si>
  <si>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</si>
  <si>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</si>
  <si>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</si>
  <si>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</si>
  <si>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</si>
  <si>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</si>
  <si>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</si>
  <si>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</si>
  <si>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</si>
  <si>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</si>
  <si>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</si>
  <si>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</si>
  <si>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</si>
  <si>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</si>
  <si>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</si>
  <si>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</si>
  <si>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</si>
  <si>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</si>
  <si>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</si>
  <si>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</si>
  <si>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</si>
  <si>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</si>
  <si>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</si>
  <si>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</si>
  <si>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</si>
  <si>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</si>
  <si>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</si>
  <si>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</si>
  <si>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</si>
  <si>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</si>
  <si>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</si>
  <si>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</si>
  <si>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</si>
  <si>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</si>
  <si>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</si>
  <si>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</si>
  <si>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</si>
  <si>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</si>
  <si>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</si>
  <si>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</si>
  <si>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</si>
  <si>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</si>
  <si>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</si>
  <si>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</si>
  <si>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</si>
  <si>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</si>
  <si>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</si>
  <si>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</si>
  <si>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</si>
  <si>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</si>
  <si>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</si>
  <si>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</si>
  <si>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</si>
  <si>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</si>
  <si>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</si>
  <si>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</si>
  <si>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</si>
  <si>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</si>
  <si>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</si>
  <si>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</si>
  <si>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</si>
  <si>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</si>
  <si>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</si>
  <si>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</si>
  <si>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</si>
  <si>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</si>
  <si>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</si>
  <si>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</si>
  <si>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</si>
  <si>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</si>
  <si>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</si>
  <si>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</si>
  <si>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</si>
  <si>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</si>
  <si>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</si>
  <si>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</si>
  <si>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</si>
  <si>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</si>
  <si>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</si>
  <si>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</si>
  <si>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</si>
  <si>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</si>
  <si>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</si>
  <si>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</si>
  <si>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</si>
  <si>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</si>
  <si>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</si>
  <si>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</si>
  <si>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</si>
  <si>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</si>
  <si>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</si>
  <si>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</si>
  <si>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</si>
  <si>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</si>
  <si>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</si>
  <si>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</si>
  <si>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</si>
  <si>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</si>
  <si>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</si>
  <si>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</si>
  <si>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</si>
  <si>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</si>
  <si>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</si>
  <si>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</si>
  <si>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</si>
  <si>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</si>
  <si>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</si>
  <si>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</si>
  <si>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</si>
  <si>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</si>
  <si>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</si>
  <si>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</si>
  <si>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</si>
  <si>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</si>
  <si>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</si>
  <si>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</si>
  <si>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</si>
  <si>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</si>
  <si>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</si>
  <si>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</si>
  <si>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</si>
  <si>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</si>
  <si>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</si>
  <si>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</si>
  <si>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</si>
  <si>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</si>
  <si>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</si>
  <si>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</si>
  <si>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</si>
  <si>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</si>
  <si>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</si>
  <si>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</si>
  <si>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</si>
  <si>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</si>
  <si>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</si>
  <si>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</si>
  <si>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</si>
  <si>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</si>
  <si>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</si>
  <si>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</si>
  <si>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</si>
  <si>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</si>
  <si>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</si>
  <si>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</si>
  <si>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</si>
  <si>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</si>
  <si>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</si>
  <si>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</si>
  <si>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</si>
  <si>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</si>
  <si>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</si>
  <si>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</si>
  <si>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</si>
  <si>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</si>
  <si>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</si>
  <si>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</si>
  <si>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</si>
  <si>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</si>
  <si>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</si>
  <si>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</si>
  <si>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</si>
  <si>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</si>
  <si>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</si>
  <si>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</si>
  <si>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</si>
  <si>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</si>
  <si>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</si>
  <si>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</si>
  <si>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</si>
  <si>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</si>
  <si>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</si>
  <si>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</si>
  <si>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</si>
  <si>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</si>
  <si>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</si>
  <si>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</si>
  <si>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</si>
  <si>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</si>
  <si>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</si>
  <si>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</si>
  <si>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</si>
  <si>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</si>
  <si>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</si>
  <si>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</si>
  <si>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</si>
  <si>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</si>
  <si>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</si>
  <si>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</si>
  <si>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</si>
  <si>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</si>
  <si>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</si>
  <si>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</si>
  <si>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</si>
  <si>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</si>
  <si>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</si>
  <si>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</si>
  <si>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</si>
  <si>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</si>
  <si>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</si>
  <si>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</si>
  <si>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</si>
  <si>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</si>
  <si>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</si>
  <si>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</si>
  <si>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</si>
  <si>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</si>
  <si>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</si>
  <si>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</si>
  <si>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</si>
  <si>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</si>
  <si>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</si>
  <si>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</si>
  <si>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</si>
  <si>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</si>
  <si>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</si>
  <si>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</si>
  <si>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</si>
  <si>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</si>
  <si>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</si>
  <si>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</si>
  <si>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</si>
  <si>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</si>
  <si>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</si>
  <si>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</si>
  <si>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</si>
  <si>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</si>
  <si>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</si>
  <si>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</si>
  <si>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</si>
  <si>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</si>
  <si>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</si>
  <si>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</si>
  <si>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</si>
  <si>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</si>
  <si>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</si>
  <si>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</si>
  <si>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</si>
  <si>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</si>
  <si>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</si>
  <si>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</si>
  <si>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</si>
  <si>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</si>
  <si>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</si>
  <si>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</si>
  <si>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</si>
  <si>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</si>
  <si>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</si>
  <si>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</si>
  <si>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</si>
  <si>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</si>
  <si>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</si>
  <si>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</si>
  <si>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</si>
  <si>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</si>
  <si>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</si>
  <si>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</si>
  <si>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</si>
  <si>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</si>
  <si>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</si>
  <si>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</si>
  <si>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</si>
  <si>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</si>
  <si>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</si>
  <si>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</si>
  <si>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</si>
  <si>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</si>
  <si>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</si>
  <si>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</si>
  <si>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</si>
  <si>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</si>
  <si>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</si>
  <si>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</si>
  <si>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</si>
  <si>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</si>
  <si>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</si>
  <si>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</si>
  <si>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</si>
  <si>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</si>
  <si>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</si>
  <si>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</si>
  <si>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</si>
  <si>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</si>
  <si>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</si>
  <si>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</si>
  <si>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</si>
  <si>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</si>
  <si>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</si>
  <si>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</si>
  <si>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</si>
  <si>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</si>
  <si>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</si>
  <si>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</si>
  <si>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</si>
  <si>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</si>
  <si>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</si>
  <si>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</si>
  <si>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</si>
  <si>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</si>
  <si>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</si>
  <si>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</si>
  <si>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</si>
  <si>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</si>
  <si>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</si>
  <si>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</si>
  <si>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</si>
  <si>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</si>
  <si>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</si>
  <si>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</si>
  <si>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</si>
  <si>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</si>
  <si>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</si>
  <si>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</si>
  <si>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</si>
  <si>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</si>
  <si>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</si>
  <si>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</si>
  <si>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</si>
  <si>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</si>
  <si>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</si>
  <si>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</si>
  <si>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</si>
  <si>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</si>
  <si>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</si>
  <si>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</si>
  <si>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</si>
  <si>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</si>
  <si>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</si>
  <si>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</si>
  <si>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</si>
  <si>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</si>
  <si>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</si>
  <si>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</si>
  <si>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</si>
  <si>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</si>
  <si>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</si>
  <si>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</si>
  <si>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</si>
  <si>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</si>
  <si>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</si>
  <si>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</si>
  <si>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</si>
  <si>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</si>
  <si>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</si>
  <si>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</si>
  <si>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</si>
  <si>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</si>
  <si>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</si>
  <si>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</si>
  <si>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</si>
  <si>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</si>
  <si>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</si>
  <si>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</si>
  <si>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</si>
  <si>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</si>
  <si>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</si>
  <si>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</si>
  <si>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</si>
  <si>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</si>
  <si>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</si>
  <si>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</si>
  <si>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</si>
  <si>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</si>
  <si>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</si>
  <si>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</si>
  <si>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</si>
  <si>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</si>
  <si>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</si>
  <si>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</si>
  <si>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</si>
  <si>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</si>
  <si>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</si>
  <si>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</si>
  <si>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</si>
  <si>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</si>
  <si>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</si>
  <si>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</si>
  <si>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</si>
  <si>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</si>
  <si>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</si>
  <si>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</si>
  <si>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</si>
  <si>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</si>
  <si>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</si>
  <si>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</si>
  <si>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</si>
  <si>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</si>
  <si>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</si>
  <si>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</si>
  <si>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</si>
  <si>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</si>
  <si>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</si>
  <si>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</si>
  <si>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</si>
  <si>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</si>
  <si>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</si>
  <si>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</si>
  <si>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</si>
  <si>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</si>
  <si>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</si>
  <si>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</si>
  <si>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</si>
  <si>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</si>
  <si>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</si>
  <si>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</si>
  <si>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</si>
  <si>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</si>
  <si>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</si>
  <si>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</si>
  <si>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</si>
  <si>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</si>
  <si>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</si>
  <si>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</si>
  <si>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</si>
  <si>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</si>
  <si>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</si>
  <si>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</si>
  <si>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</si>
  <si>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</si>
  <si>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</si>
  <si>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</si>
  <si>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</si>
  <si>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</si>
  <si>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</si>
  <si>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</si>
  <si>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</si>
  <si>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</si>
  <si>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</si>
  <si>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</si>
  <si>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</si>
  <si>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</si>
  <si>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</si>
  <si>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</si>
  <si>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</si>
  <si>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</si>
  <si>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</si>
  <si>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</si>
  <si>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</si>
  <si>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</si>
  <si>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</si>
  <si>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</si>
  <si>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</si>
  <si>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</si>
  <si>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</si>
  <si>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</si>
  <si>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</si>
  <si>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</si>
  <si>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</si>
  <si>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</si>
  <si>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</si>
  <si>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</si>
  <si>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</si>
  <si>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</si>
  <si>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</si>
  <si>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</si>
  <si>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</si>
  <si>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</si>
  <si>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</si>
  <si>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</si>
  <si>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</si>
  <si>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</si>
  <si>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</si>
  <si>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</si>
  <si>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</si>
  <si>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</si>
  <si>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</si>
  <si>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</si>
  <si>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</si>
  <si>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</si>
  <si>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</si>
  <si>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</si>
  <si>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</si>
  <si>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</si>
  <si>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</si>
  <si>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</si>
  <si>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</si>
  <si>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</si>
  <si>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</si>
  <si>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</si>
  <si>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</si>
  <si>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</si>
  <si>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</si>
  <si>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</si>
  <si>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</si>
  <si>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</si>
  <si>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</si>
  <si>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</si>
  <si>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</si>
  <si>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</si>
  <si>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</si>
  <si>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</si>
  <si>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</si>
  <si>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</si>
  <si>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</si>
  <si>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</si>
  <si>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</si>
  <si>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</si>
  <si>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</si>
  <si>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</si>
  <si>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</si>
  <si>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</si>
  <si>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</si>
  <si>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</si>
  <si>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</si>
  <si>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</si>
  <si>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</si>
  <si>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</si>
  <si>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</si>
  <si>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</si>
  <si>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</si>
  <si>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</si>
  <si>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</si>
  <si>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</si>
  <si>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</si>
  <si>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</si>
  <si>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</si>
  <si>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</si>
  <si>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</si>
  <si>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</si>
  <si>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</si>
  <si>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</si>
  <si>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</si>
  <si>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</si>
  <si>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</si>
  <si>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</si>
  <si>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</si>
  <si>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</si>
  <si>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</si>
  <si>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</si>
  <si>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</si>
  <si>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</si>
  <si>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</si>
  <si>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</si>
  <si>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</si>
  <si>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</si>
  <si>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</si>
  <si>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</si>
  <si>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</si>
  <si>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</si>
  <si>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</si>
  <si>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</si>
  <si>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</si>
  <si>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</si>
  <si>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</si>
  <si>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</si>
  <si>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</si>
  <si>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</si>
  <si>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</si>
  <si>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</si>
  <si>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</si>
  <si>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</si>
  <si>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</si>
  <si>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</si>
  <si>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</si>
  <si>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</si>
  <si>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</si>
  <si>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</si>
  <si>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</si>
  <si>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</si>
  <si>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</si>
  <si>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</si>
  <si>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</si>
  <si>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</si>
  <si>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</si>
  <si>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</si>
  <si>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</si>
  <si>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</si>
  <si>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</si>
  <si>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</si>
  <si>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</si>
  <si>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</si>
  <si>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</si>
  <si>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</si>
  <si>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</si>
  <si>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</si>
  <si>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</si>
  <si>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</si>
  <si>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</si>
  <si>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</si>
  <si>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</si>
  <si>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</si>
  <si>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</si>
  <si>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</si>
  <si>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</si>
  <si>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</si>
  <si>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</si>
  <si>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</si>
  <si>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</si>
  <si>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</si>
  <si>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</si>
  <si>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</si>
  <si>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</si>
  <si>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</si>
  <si>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</si>
  <si>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</si>
  <si>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</si>
  <si>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</si>
  <si>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</si>
  <si>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</si>
  <si>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</si>
  <si>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</si>
  <si>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</si>
  <si>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</si>
  <si>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</si>
  <si>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</si>
  <si>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</si>
  <si>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</si>
  <si>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</si>
  <si>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</si>
  <si>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</si>
  <si>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</si>
  <si>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</si>
  <si>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</si>
  <si>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</si>
  <si>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</si>
  <si>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</si>
  <si>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</si>
  <si>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</si>
  <si>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</si>
  <si>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</si>
  <si>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</si>
  <si>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</si>
  <si>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</si>
  <si>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</si>
  <si>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</si>
  <si>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</si>
  <si>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</si>
  <si>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</si>
  <si>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</si>
  <si>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</si>
  <si>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</si>
  <si>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</si>
  <si>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</si>
  <si>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</si>
  <si>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</si>
  <si>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</si>
  <si>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</si>
  <si>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</si>
  <si>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</si>
  <si>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</si>
  <si>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</si>
  <si>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</si>
  <si>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</si>
  <si>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</si>
  <si>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</si>
  <si>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</si>
  <si>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</si>
  <si>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</si>
  <si>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</si>
  <si>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</si>
  <si>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</si>
  <si>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</si>
  <si>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</si>
  <si>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</si>
  <si>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</si>
  <si>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</si>
  <si>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</si>
  <si>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</si>
  <si>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</si>
  <si>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</si>
  <si>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</si>
  <si>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</si>
  <si>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</si>
  <si>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</si>
  <si>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</si>
  <si>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</si>
  <si>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</si>
  <si>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</si>
  <si>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</si>
  <si>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</si>
  <si>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</si>
  <si>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</si>
  <si>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</si>
  <si>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</si>
  <si>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</si>
  <si>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</si>
  <si>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</si>
  <si>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</si>
  <si>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</si>
  <si>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</si>
  <si>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</si>
  <si>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</si>
  <si>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</si>
  <si>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</si>
  <si>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</si>
  <si>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</si>
  <si>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</si>
  <si>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</si>
  <si>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</si>
  <si>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</si>
  <si>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</si>
  <si>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</si>
  <si>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</si>
  <si>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</si>
  <si>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</si>
  <si>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</si>
  <si>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</si>
  <si>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</si>
  <si>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</si>
  <si>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</si>
  <si>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</si>
  <si>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</si>
  <si>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</si>
  <si>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</si>
  <si>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</si>
  <si>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</si>
  <si>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</si>
  <si>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</si>
  <si>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</si>
  <si>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</si>
  <si>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</si>
  <si>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</si>
  <si>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</si>
  <si>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</si>
  <si>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</si>
  <si>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</si>
  <si>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</si>
  <si>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</si>
  <si>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</si>
  <si>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</si>
  <si>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</si>
  <si>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</si>
  <si>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</si>
  <si>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</si>
  <si>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</si>
  <si>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</si>
  <si>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</si>
  <si>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</si>
  <si>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</si>
  <si>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</si>
  <si>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</si>
  <si>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</si>
  <si>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</si>
  <si>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</si>
  <si>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</si>
  <si>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</si>
  <si>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</si>
  <si>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</si>
  <si>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</si>
  <si>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</si>
  <si>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</si>
  <si>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</si>
  <si>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</si>
  <si>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</si>
  <si>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</si>
  <si>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</si>
  <si>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</si>
  <si>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</si>
  <si>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</si>
  <si>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</si>
  <si>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</si>
  <si>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</si>
  <si>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</si>
  <si>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</si>
  <si>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</si>
  <si>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</si>
  <si>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</si>
  <si>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</si>
  <si>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</si>
  <si>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</si>
  <si>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</si>
  <si>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</si>
  <si>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</si>
  <si>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</si>
  <si>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</si>
  <si>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</si>
  <si>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</si>
  <si>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</si>
  <si>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</si>
  <si>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</si>
  <si>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</si>
  <si>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</si>
  <si>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</si>
  <si>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</si>
  <si>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</si>
  <si>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</si>
  <si>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</si>
  <si>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</si>
  <si>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</si>
  <si>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</si>
  <si>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</si>
  <si>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</si>
  <si>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</si>
  <si>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</si>
  <si>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</si>
  <si>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</si>
  <si>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</si>
  <si>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</si>
  <si>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</si>
  <si>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</si>
  <si>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</si>
  <si>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</si>
  <si>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</si>
  <si>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</si>
  <si>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</si>
  <si>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</si>
  <si>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</si>
  <si>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</si>
  <si>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</si>
  <si>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</si>
  <si>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</si>
  <si>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</si>
  <si>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</si>
  <si>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</si>
  <si>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</si>
  <si>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</si>
  <si>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</si>
  <si>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</si>
  <si>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</si>
  <si>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</si>
  <si>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</si>
  <si>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</si>
  <si>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</si>
  <si>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</si>
  <si>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</si>
  <si>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</si>
  <si>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</si>
  <si>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</si>
  <si>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</si>
  <si>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</si>
  <si>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</si>
  <si>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</si>
  <si>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</si>
  <si>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</si>
  <si>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</si>
  <si>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</si>
  <si>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</si>
  <si>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</si>
  <si>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</si>
  <si>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</si>
  <si>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</si>
  <si>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</si>
  <si>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</si>
  <si>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</si>
  <si>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</si>
  <si>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</si>
  <si>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</si>
  <si>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</si>
  <si>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</si>
  <si>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</si>
  <si>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</si>
  <si>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</si>
  <si>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</si>
  <si>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</si>
  <si>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</si>
  <si>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</si>
  <si>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</si>
  <si>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</si>
  <si>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</si>
  <si>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</si>
  <si>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</si>
  <si>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</si>
  <si>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</si>
  <si>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</si>
  <si>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</si>
  <si>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</si>
  <si>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</si>
  <si>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</si>
  <si>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</si>
  <si>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</si>
  <si>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</si>
  <si>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</si>
  <si>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</si>
  <si>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</si>
  <si>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</si>
  <si>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</si>
  <si>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</si>
  <si>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</si>
  <si>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</si>
  <si>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</si>
  <si>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</si>
  <si>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</si>
  <si>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</si>
  <si>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</si>
  <si>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</si>
  <si>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</si>
  <si>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</si>
  <si>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</si>
  <si>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</si>
  <si>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</si>
  <si>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</si>
  <si>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</si>
  <si>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</si>
  <si>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</si>
  <si>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</si>
  <si>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</si>
  <si>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</si>
  <si>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</si>
  <si>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</si>
  <si>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</si>
  <si>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</si>
  <si>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</si>
  <si>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</si>
  <si>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</si>
  <si>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</si>
  <si>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</si>
  <si>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</si>
  <si>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</si>
  <si>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</si>
  <si>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</si>
  <si>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</si>
  <si>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</si>
  <si>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</si>
  <si>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</si>
  <si>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</si>
  <si>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</si>
  <si>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</si>
  <si>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</si>
  <si>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</si>
  <si>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</si>
  <si>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</si>
  <si>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</si>
  <si>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</si>
  <si>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</si>
  <si>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</si>
  <si>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</si>
  <si>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</si>
  <si>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</si>
  <si>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</si>
  <si>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</si>
  <si>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</si>
  <si>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</si>
  <si>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</si>
  <si>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</si>
  <si>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</si>
  <si>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</si>
  <si>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</si>
  <si>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</si>
  <si>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</si>
  <si>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</si>
  <si>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</si>
  <si>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</si>
  <si>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</si>
  <si>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</si>
  <si>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</si>
  <si>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</si>
  <si>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</si>
  <si>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</si>
  <si>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</si>
  <si>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</si>
  <si>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</si>
  <si>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</si>
  <si>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</si>
  <si>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</si>
  <si>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</si>
  <si>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</si>
  <si>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</si>
  <si>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</si>
  <si>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</si>
  <si>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</si>
  <si>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</si>
  <si>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</si>
  <si>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</si>
  <si>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</si>
  <si>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</si>
  <si>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</si>
  <si>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</si>
  <si>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</si>
  <si>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</si>
  <si>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</si>
  <si>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</si>
  <si>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</si>
  <si>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</si>
  <si>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</si>
  <si>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</si>
  <si>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</si>
  <si>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</si>
  <si>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</si>
  <si>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</si>
  <si>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</si>
  <si>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</si>
  <si>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</si>
  <si>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</si>
  <si>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</si>
  <si>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</si>
  <si>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</si>
  <si>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</si>
  <si>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</si>
  <si>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</si>
  <si>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</si>
  <si>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</si>
  <si>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</si>
  <si>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</si>
  <si>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</si>
  <si>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</si>
  <si>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</si>
  <si>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</si>
  <si>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</si>
  <si>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</si>
  <si>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</si>
  <si>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</si>
  <si>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</si>
  <si>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</si>
  <si>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</si>
  <si>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</si>
  <si>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</si>
  <si>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</si>
  <si>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</si>
  <si>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</si>
  <si>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</si>
  <si>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</si>
  <si>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</si>
  <si>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</si>
  <si>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</si>
  <si>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</si>
  <si>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</si>
  <si>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</si>
  <si>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</si>
  <si>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</si>
  <si>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</si>
  <si>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</si>
  <si>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</si>
  <si>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</si>
  <si>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</si>
  <si>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</si>
  <si>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</si>
  <si>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</si>
  <si>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</si>
  <si>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</si>
  <si>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</si>
  <si>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</si>
  <si>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</si>
  <si>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</si>
  <si>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</si>
  <si>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</si>
  <si>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</si>
  <si>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</si>
  <si>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</si>
  <si>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</si>
  <si>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</si>
  <si>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</si>
  <si>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</si>
  <si>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</si>
  <si>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</si>
  <si>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</si>
  <si>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</si>
  <si>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</si>
  <si>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</si>
  <si>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</si>
  <si>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</si>
  <si>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</si>
  <si>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</si>
  <si>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</si>
  <si>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</si>
  <si>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</si>
  <si>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</si>
  <si>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</si>
  <si>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</si>
  <si>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</si>
  <si>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</si>
  <si>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</si>
  <si>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</si>
  <si>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</si>
  <si>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</si>
  <si>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</si>
  <si>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</si>
  <si>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</si>
  <si>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</si>
  <si>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</si>
  <si>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</si>
  <si>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</si>
  <si>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</si>
  <si>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</si>
  <si>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</si>
  <si>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</si>
  <si>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</si>
  <si>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</si>
  <si>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</si>
  <si>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</si>
  <si>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</si>
  <si>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</si>
  <si>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</si>
  <si>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</si>
  <si>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</si>
  <si>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</si>
  <si>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</si>
  <si>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</si>
  <si>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</si>
  <si>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</si>
  <si>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</si>
  <si>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</si>
  <si>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</si>
  <si>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</si>
  <si>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</si>
  <si>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</si>
  <si>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</si>
  <si>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</si>
  <si>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</si>
  <si>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</si>
  <si>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</si>
  <si>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</si>
  <si>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</si>
  <si>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</si>
  <si>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</si>
  <si>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</si>
  <si>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</si>
  <si>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</si>
  <si>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</si>
  <si>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</si>
  <si>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</si>
  <si>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</si>
  <si>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</si>
  <si>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</si>
  <si>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</si>
  <si>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</si>
  <si>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</si>
  <si>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</si>
  <si>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</si>
  <si>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</si>
  <si>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</si>
  <si>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</si>
  <si>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</si>
  <si>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</si>
  <si>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</si>
  <si>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</si>
  <si>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</si>
  <si>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</si>
  <si>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</si>
  <si>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</si>
  <si>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</si>
  <si>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</si>
  <si>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</si>
  <si>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</si>
  <si>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</si>
  <si>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</si>
  <si>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</si>
  <si>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</si>
  <si>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</si>
  <si>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</si>
  <si>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</si>
  <si>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</si>
  <si>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</si>
  <si>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</si>
  <si>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</si>
  <si>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</si>
  <si>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</si>
  <si>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</si>
  <si>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</si>
  <si>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</si>
  <si>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</si>
  <si>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</si>
  <si>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</si>
  <si>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</si>
  <si>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</si>
  <si>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</si>
  <si>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</si>
  <si>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</si>
  <si>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</si>
  <si>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</si>
  <si>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</si>
  <si>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</si>
  <si>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</si>
  <si>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</si>
  <si>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</si>
  <si>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</si>
  <si>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</si>
  <si>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</si>
  <si>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</si>
  <si>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</si>
  <si>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</si>
  <si>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</si>
  <si>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</si>
  <si>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</si>
  <si>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</si>
  <si>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</si>
  <si>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</si>
  <si>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</si>
  <si>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</si>
  <si>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</si>
  <si>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</si>
  <si>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</si>
  <si>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</si>
  <si>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</si>
  <si>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</si>
  <si>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</si>
  <si>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</si>
  <si>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</si>
  <si>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</si>
  <si>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</si>
  <si>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</si>
  <si>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</si>
  <si>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</si>
  <si>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</si>
  <si>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</si>
  <si>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</si>
  <si>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</si>
  <si>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</si>
  <si>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</si>
  <si>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</si>
  <si>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</si>
  <si>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</si>
  <si>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</si>
  <si>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</si>
  <si>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</si>
  <si>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</si>
  <si>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</si>
  <si>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</si>
  <si>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</si>
  <si>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</si>
  <si>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</si>
  <si>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</si>
  <si>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</si>
  <si>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</si>
  <si>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</si>
  <si>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</si>
  <si>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</si>
  <si>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</si>
  <si>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</si>
  <si>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</si>
  <si>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</si>
  <si>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</si>
  <si>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</si>
  <si>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</si>
  <si>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</si>
  <si>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</si>
  <si>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</si>
  <si>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</si>
  <si>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</si>
  <si>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</si>
  <si>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</si>
  <si>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</si>
  <si>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</si>
  <si>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</si>
  <si>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</si>
  <si>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</si>
  <si>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</si>
  <si>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</si>
  <si>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</si>
  <si>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</si>
  <si>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</si>
  <si>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</si>
  <si>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</si>
  <si>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</si>
  <si>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</si>
  <si>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</si>
  <si>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</si>
  <si>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</si>
  <si>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</si>
  <si>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</si>
  <si>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</si>
  <si>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</si>
  <si>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</si>
  <si>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</si>
  <si>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</si>
  <si>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</si>
  <si>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</si>
  <si>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</si>
  <si>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</si>
  <si>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</si>
  <si>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</si>
  <si>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</si>
  <si>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</si>
  <si>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</si>
  <si>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</si>
  <si>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</si>
  <si>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</si>
  <si>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</si>
  <si>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</si>
  <si>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</si>
  <si>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</si>
  <si>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</si>
  <si>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</si>
  <si>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</si>
  <si>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</si>
  <si>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</si>
  <si>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</si>
  <si>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</si>
  <si>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</si>
  <si>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</si>
  <si>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</si>
  <si>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</si>
  <si>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</si>
  <si>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</si>
  <si>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</si>
  <si>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</si>
  <si>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</si>
  <si>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</si>
  <si>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</si>
  <si>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</si>
  <si>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</si>
  <si>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</si>
  <si>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</si>
  <si>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</si>
  <si>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</si>
  <si>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</si>
  <si>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</si>
  <si>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</si>
  <si>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</si>
  <si>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</si>
  <si>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</si>
  <si>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</si>
  <si>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</si>
  <si>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</si>
  <si>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</si>
  <si>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</si>
  <si>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</si>
  <si>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</si>
  <si>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</si>
  <si>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</si>
  <si>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</si>
  <si>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</si>
  <si>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</si>
  <si>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</si>
  <si>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</si>
  <si>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</si>
  <si>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</si>
  <si>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</si>
  <si>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</si>
  <si>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</si>
  <si>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</si>
  <si>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</si>
  <si>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</si>
  <si>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</si>
  <si>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</si>
  <si>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</si>
  <si>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</si>
  <si>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</si>
  <si>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</si>
  <si>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</si>
  <si>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</si>
  <si>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</si>
  <si>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</si>
  <si>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</si>
  <si>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</si>
  <si>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</si>
  <si>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</si>
  <si>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</si>
  <si>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</si>
  <si>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</si>
  <si>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</si>
  <si>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</si>
  <si>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</si>
  <si>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</si>
  <si>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</si>
  <si>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</si>
  <si>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</si>
  <si>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</si>
  <si>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</si>
  <si>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</si>
  <si>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</si>
  <si>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</si>
  <si>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</si>
  <si>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</si>
  <si>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</si>
  <si>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</si>
  <si>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</si>
  <si>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</si>
  <si>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</si>
  <si>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</si>
  <si>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</si>
  <si>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</si>
  <si>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</si>
  <si>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</si>
  <si>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</si>
  <si>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</si>
  <si>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</si>
  <si>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</si>
  <si>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</si>
  <si>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</si>
  <si>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</si>
  <si>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</si>
  <si>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</si>
  <si>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</si>
  <si>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</si>
  <si>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</si>
  <si>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</si>
  <si>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</si>
  <si>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</si>
  <si>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</si>
  <si>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</si>
  <si>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</si>
  <si>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</si>
  <si>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</si>
  <si>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</si>
  <si>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</si>
  <si>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</si>
  <si>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</si>
  <si>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</si>
  <si>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</si>
  <si>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</si>
  <si>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</si>
  <si>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</si>
  <si>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</si>
  <si>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</si>
  <si>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</si>
  <si>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</si>
  <si>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</si>
  <si>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</si>
  <si>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</si>
  <si>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</si>
  <si>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</si>
  <si>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</si>
  <si>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</si>
  <si>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</si>
  <si>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</si>
  <si>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</si>
  <si>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</si>
  <si>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</si>
  <si>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</si>
  <si>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</si>
  <si>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</si>
  <si>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</si>
  <si>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</si>
  <si>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</si>
  <si>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</si>
  <si>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</si>
  <si>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</si>
  <si>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</si>
  <si>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</si>
  <si>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</si>
  <si>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</si>
  <si>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</si>
  <si>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</si>
  <si>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</si>
  <si>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</si>
  <si>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</si>
  <si>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</si>
  <si>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</si>
  <si>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</si>
  <si>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</si>
  <si>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</si>
  <si>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</si>
  <si>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</si>
  <si>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</si>
  <si>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</si>
  <si>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</si>
  <si>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</si>
  <si>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</si>
  <si>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</si>
  <si>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</si>
  <si>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</si>
  <si>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</si>
  <si>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</si>
  <si>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</si>
  <si>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</si>
  <si>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</si>
  <si>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</si>
  <si>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</si>
  <si>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</si>
  <si>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</si>
  <si>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</si>
  <si>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</si>
  <si>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</si>
  <si>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</si>
  <si>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</si>
  <si>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</si>
  <si>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</si>
  <si>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</si>
  <si>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</si>
  <si>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</si>
  <si>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</si>
  <si>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</si>
  <si>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</si>
  <si>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</si>
  <si>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</si>
  <si>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</si>
  <si>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</si>
  <si>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</si>
  <si>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</si>
  <si>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</si>
  <si>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</si>
  <si>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</si>
  <si>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</si>
  <si>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</si>
  <si>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</si>
  <si>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</si>
  <si>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</si>
  <si>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</si>
  <si>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</si>
  <si>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</si>
  <si>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</si>
  <si>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</si>
  <si>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</si>
  <si>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</si>
  <si>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</si>
  <si>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</si>
  <si>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</si>
  <si>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</si>
  <si>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</si>
  <si>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</si>
  <si>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</si>
  <si>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</si>
  <si>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</si>
  <si>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</si>
  <si>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</si>
  <si>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</si>
  <si>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</si>
  <si>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</si>
  <si>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</si>
  <si>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</si>
  <si>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</si>
  <si>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</si>
  <si>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</si>
  <si>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</si>
  <si>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</si>
  <si>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</si>
  <si>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</si>
  <si>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</si>
  <si>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</si>
  <si>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</si>
  <si>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</si>
  <si>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</si>
  <si>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</si>
  <si>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</si>
  <si>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</si>
  <si>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</si>
  <si>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</si>
  <si>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</si>
  <si>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</si>
  <si>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</si>
  <si>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</si>
  <si>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</si>
  <si>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</si>
  <si>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</si>
  <si>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</si>
  <si>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</si>
  <si>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</si>
  <si>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</si>
  <si>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</si>
  <si>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</si>
  <si>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</si>
  <si>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</si>
  <si>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</si>
  <si>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</si>
  <si>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</si>
  <si>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</si>
  <si>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</si>
  <si>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</si>
  <si>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</si>
  <si>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</si>
  <si>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</si>
  <si>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</si>
  <si>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</si>
  <si>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</si>
  <si>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</si>
  <si>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</si>
  <si>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</si>
  <si>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</si>
  <si>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</si>
  <si>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</si>
  <si>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</si>
  <si>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</si>
  <si>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</si>
  <si>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</si>
  <si>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</si>
  <si>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</si>
  <si>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</si>
  <si>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</si>
  <si>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</si>
  <si>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</si>
  <si>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</si>
  <si>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</si>
  <si>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</si>
  <si>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</si>
  <si>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</si>
  <si>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</si>
  <si>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</si>
  <si>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</si>
  <si>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</si>
  <si>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</si>
  <si>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</si>
  <si>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</si>
  <si>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</si>
  <si>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</si>
  <si>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</si>
  <si>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</si>
  <si>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</si>
  <si>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</si>
  <si>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</si>
  <si>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</si>
  <si>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</si>
  <si>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</si>
  <si>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</si>
  <si>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</si>
  <si>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</si>
  <si>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</si>
  <si>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</si>
  <si>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</si>
  <si>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</si>
  <si>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</si>
  <si>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</si>
  <si>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</si>
  <si>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</si>
  <si>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</si>
  <si>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</si>
  <si>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</si>
  <si>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</si>
  <si>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</si>
  <si>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</si>
  <si>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</si>
  <si>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</si>
  <si>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</si>
  <si>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</si>
  <si>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</si>
  <si>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</si>
  <si>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</si>
  <si>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</si>
  <si>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</si>
  <si>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</si>
  <si>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</si>
  <si>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</si>
  <si>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</si>
  <si>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</si>
  <si>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</si>
  <si>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</si>
  <si>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</si>
  <si>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</si>
  <si>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</si>
  <si>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</si>
  <si>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</si>
  <si>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</si>
  <si>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</si>
  <si>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</si>
  <si>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</si>
  <si>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</si>
  <si>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</si>
  <si>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</si>
  <si>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</si>
  <si>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</si>
  <si>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</si>
  <si>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</si>
  <si>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</si>
  <si>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</si>
  <si>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</si>
  <si>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</si>
  <si>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</si>
  <si>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</si>
  <si>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</si>
  <si>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</si>
  <si>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</si>
  <si>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</si>
  <si>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</si>
  <si>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</si>
  <si>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</si>
  <si>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</si>
  <si>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</si>
  <si>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</si>
  <si>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</si>
  <si>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</si>
  <si>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</si>
  <si>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</si>
  <si>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</si>
  <si>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</si>
  <si>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</si>
  <si>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</si>
  <si>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</si>
  <si>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</si>
  <si>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</si>
  <si>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</si>
  <si>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</si>
  <si>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</si>
  <si>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</si>
  <si>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</si>
  <si>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</si>
  <si>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</si>
  <si>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</si>
  <si>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</si>
  <si>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</si>
  <si>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</si>
  <si>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</si>
  <si>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</si>
  <si>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</si>
  <si>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</si>
  <si>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</si>
  <si>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</si>
  <si>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</si>
  <si>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</si>
  <si>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</si>
  <si>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</si>
  <si>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</si>
  <si>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</si>
  <si>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</si>
  <si>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</si>
  <si>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</si>
  <si>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</si>
  <si>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</si>
  <si>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</si>
  <si>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</si>
  <si>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</si>
  <si>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</si>
  <si>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</si>
  <si>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</si>
  <si>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</si>
  <si>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</si>
  <si>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</si>
  <si>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</si>
  <si>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</si>
  <si>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</si>
  <si>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</si>
  <si>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</si>
  <si>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</si>
  <si>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</si>
  <si>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</si>
  <si>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</si>
  <si>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</si>
  <si>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</si>
  <si>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</si>
  <si>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</si>
  <si>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</si>
  <si>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</si>
  <si>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</si>
  <si>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</si>
  <si>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</si>
  <si>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</si>
  <si>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</si>
  <si>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</si>
  <si>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</si>
  <si>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</si>
  <si>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</si>
  <si>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</si>
  <si>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</si>
  <si>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</si>
  <si>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</si>
  <si>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</si>
  <si>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</si>
  <si>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</si>
  <si>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</si>
  <si>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</si>
  <si>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</si>
  <si>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</si>
  <si>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</si>
  <si>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</si>
  <si>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</si>
  <si>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</si>
  <si>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</si>
  <si>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</si>
  <si>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</si>
  <si>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</si>
  <si>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</si>
  <si>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</si>
  <si>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</si>
  <si>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</si>
  <si>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</si>
  <si>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</si>
  <si>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</si>
  <si>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</si>
  <si>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</si>
  <si>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</si>
  <si>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</si>
  <si>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</si>
  <si>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</si>
  <si>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</si>
  <si>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</si>
  <si>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</si>
  <si>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</si>
  <si>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</si>
  <si>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</si>
  <si>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</si>
  <si>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</si>
  <si>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</si>
  <si>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</si>
  <si>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</si>
  <si>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</si>
  <si>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</si>
  <si>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</si>
  <si>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</si>
  <si>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</si>
  <si>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</si>
  <si>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</si>
  <si>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</si>
  <si>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</si>
  <si>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</si>
  <si>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</si>
  <si>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</si>
  <si>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</si>
  <si>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</si>
  <si>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</si>
  <si>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</si>
  <si>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</si>
  <si>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</si>
  <si>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</si>
  <si>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</si>
  <si>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</si>
  <si>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</si>
  <si>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</si>
  <si>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</si>
  <si>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</si>
  <si>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</si>
  <si>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</si>
  <si>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</si>
  <si>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</si>
  <si>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</si>
  <si>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</si>
  <si>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</si>
  <si>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</si>
  <si>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</si>
  <si>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</si>
  <si>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</si>
  <si>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</si>
  <si>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</si>
  <si>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</si>
  <si>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</si>
  <si>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</si>
  <si>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</si>
  <si>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</si>
  <si>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</si>
  <si>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</si>
  <si>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</si>
  <si>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</si>
  <si>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</si>
  <si>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</si>
  <si>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</si>
  <si>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</si>
  <si>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</si>
  <si>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</si>
  <si>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</si>
  <si>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</si>
  <si>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</si>
  <si>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</si>
  <si>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</si>
  <si>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</si>
  <si>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</si>
  <si>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</si>
  <si>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</si>
  <si>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</si>
  <si>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</si>
  <si>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</si>
  <si>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</si>
  <si>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</si>
  <si>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</si>
  <si>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</si>
  <si>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</si>
  <si>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</si>
  <si>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</si>
  <si>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</si>
  <si>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</si>
  <si>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</si>
  <si>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</si>
  <si>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</si>
  <si>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</si>
  <si>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</si>
  <si>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</si>
  <si>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</si>
  <si>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</si>
  <si>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</si>
  <si>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</si>
  <si>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</si>
  <si>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</si>
  <si>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</si>
  <si>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</si>
  <si>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</si>
  <si>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</si>
  <si>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</si>
  <si>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</si>
  <si>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</si>
  <si>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</si>
  <si>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</si>
  <si>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</si>
  <si>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</si>
  <si>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</si>
  <si>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</si>
  <si>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</si>
  <si>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</si>
  <si>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</si>
  <si>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</si>
  <si>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</si>
  <si>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</si>
  <si>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</si>
  <si>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</si>
  <si>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</si>
  <si>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</si>
  <si>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</si>
  <si>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</si>
  <si>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</si>
  <si>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</si>
  <si>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</si>
  <si>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</si>
  <si>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</si>
  <si>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</si>
  <si>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</si>
  <si>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</si>
  <si>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</si>
  <si>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</si>
  <si>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</si>
  <si>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</si>
  <si>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</si>
  <si>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</si>
  <si>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</si>
  <si>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</si>
  <si>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</si>
  <si>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</si>
  <si>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</si>
  <si>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</si>
  <si>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</si>
  <si>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</si>
  <si>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</si>
  <si>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</si>
  <si>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</si>
  <si>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</si>
  <si>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</si>
  <si>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</si>
  <si>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</si>
  <si>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</si>
  <si>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</si>
  <si>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</si>
  <si>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</si>
  <si>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</si>
  <si>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</si>
  <si>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</si>
  <si>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</si>
  <si>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</si>
  <si>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</si>
  <si>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</si>
  <si>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</si>
  <si>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</si>
  <si>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</si>
  <si>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</si>
  <si>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</si>
  <si>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</si>
  <si>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</si>
  <si>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</si>
  <si>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</si>
  <si>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</si>
  <si>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</si>
  <si>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</si>
  <si>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</si>
  <si>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</si>
  <si>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</si>
  <si>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</si>
  <si>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</si>
  <si>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</si>
  <si>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</si>
  <si>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</si>
  <si>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</si>
  <si>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</si>
  <si>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</si>
  <si>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</si>
  <si>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</si>
  <si>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</si>
  <si>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</si>
  <si>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</si>
  <si>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</si>
  <si>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</si>
  <si>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</si>
  <si>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</si>
  <si>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</si>
  <si>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</si>
  <si>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</si>
  <si>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</si>
  <si>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</si>
  <si>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</si>
  <si>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</si>
  <si>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</si>
  <si>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</si>
  <si>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</si>
  <si>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</si>
  <si>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</si>
  <si>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</si>
  <si>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</si>
  <si>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</si>
  <si>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</si>
  <si>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</si>
  <si>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</si>
  <si>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</si>
  <si>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</si>
  <si>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</si>
  <si>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</si>
  <si>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</si>
  <si>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</si>
  <si>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</si>
  <si>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</si>
  <si>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</si>
  <si>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</si>
  <si>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</si>
  <si>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</si>
  <si>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</si>
  <si>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</si>
  <si>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</si>
  <si>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</si>
  <si>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</si>
  <si>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</si>
  <si>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</si>
  <si>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</si>
  <si>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</si>
  <si>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</si>
  <si>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</si>
  <si>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</si>
  <si>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</si>
  <si>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</si>
  <si>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</si>
  <si>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</si>
  <si>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</si>
  <si>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</si>
  <si>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</si>
  <si>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</si>
  <si>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</si>
  <si>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</si>
  <si>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</si>
  <si>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</si>
  <si>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</si>
  <si>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</si>
  <si>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</si>
  <si>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</si>
  <si>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</si>
  <si>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</si>
  <si>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</si>
  <si>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</si>
  <si>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</si>
  <si>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</si>
  <si>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</si>
  <si>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</si>
  <si>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</si>
  <si>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</si>
  <si>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</si>
  <si>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</si>
  <si>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</si>
  <si>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</si>
  <si>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</si>
  <si>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</si>
  <si>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</si>
  <si>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</si>
  <si>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</si>
  <si>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</si>
  <si>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</si>
  <si>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</si>
  <si>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</si>
  <si>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</si>
  <si>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</si>
  <si>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</si>
  <si>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</si>
  <si>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</si>
  <si>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</si>
  <si>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</si>
  <si>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</si>
  <si>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</si>
  <si>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</si>
  <si>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</si>
  <si>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</si>
  <si>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</si>
  <si>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</si>
  <si>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</si>
  <si>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</si>
  <si>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</si>
  <si>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</si>
  <si>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</si>
  <si>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</si>
  <si>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</si>
  <si>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</si>
  <si>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</si>
  <si>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</si>
  <si>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</si>
  <si>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</si>
  <si>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</si>
  <si>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</si>
  <si>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</si>
  <si>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</si>
  <si>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</si>
  <si>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</si>
  <si>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</si>
  <si>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</si>
  <si>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</si>
  <si>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</si>
  <si>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</si>
  <si>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</si>
  <si>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</si>
  <si>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</si>
  <si>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</si>
  <si>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</si>
  <si>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</si>
  <si>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</si>
  <si>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</si>
  <si>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</si>
  <si>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</si>
  <si>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</si>
  <si>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</si>
  <si>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</si>
  <si>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</si>
  <si>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</si>
  <si>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</si>
  <si>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</si>
  <si>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</si>
  <si>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</si>
  <si>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</si>
  <si>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</si>
  <si>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</si>
  <si>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</si>
  <si>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</si>
  <si>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</si>
  <si>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</si>
  <si>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</si>
  <si>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</si>
  <si>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</si>
  <si>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</si>
  <si>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</si>
  <si>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</si>
  <si>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</si>
  <si>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</si>
  <si>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</si>
  <si>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</si>
  <si>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</si>
  <si>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</si>
  <si>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</si>
  <si>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</si>
  <si>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</si>
  <si>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</si>
  <si>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</si>
  <si>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</si>
  <si>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</si>
  <si>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</si>
  <si>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</si>
  <si>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</si>
  <si>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</si>
  <si>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</si>
  <si>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</si>
  <si>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</si>
  <si>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</si>
  <si>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</si>
  <si>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</si>
  <si>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</si>
  <si>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</si>
  <si>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</si>
  <si>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</si>
  <si>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</si>
  <si>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</si>
  <si>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</si>
  <si>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</si>
  <si>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</si>
  <si>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</si>
  <si>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</si>
  <si>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</si>
  <si>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</si>
  <si>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</si>
  <si>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</si>
  <si>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</si>
  <si>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</si>
  <si>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</si>
  <si>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</si>
  <si>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</si>
  <si>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</si>
  <si>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</si>
  <si>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</si>
  <si>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</si>
  <si>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</si>
  <si>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</si>
  <si>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</si>
  <si>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</si>
  <si>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</si>
  <si>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</si>
  <si>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</si>
  <si>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</si>
  <si>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</si>
  <si>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</si>
  <si>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</si>
  <si>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</si>
  <si>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</si>
  <si>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</si>
  <si>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</si>
  <si>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</si>
  <si>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</si>
  <si>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</si>
  <si>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</si>
  <si>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</si>
  <si>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</si>
  <si>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</si>
  <si>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</si>
  <si>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</si>
  <si>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</si>
  <si>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</si>
  <si>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</si>
  <si>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</si>
  <si>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</si>
  <si>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</si>
  <si>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</si>
  <si>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</si>
  <si>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</si>
  <si>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</si>
  <si>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</si>
  <si>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</si>
  <si>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</si>
  <si>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</si>
  <si>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</si>
  <si>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</si>
  <si>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</si>
  <si>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</si>
  <si>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</si>
  <si>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</si>
  <si>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</si>
  <si>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</si>
  <si>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</si>
  <si>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</si>
  <si>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</si>
  <si>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</si>
  <si>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</si>
  <si>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</si>
  <si>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</si>
  <si>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</si>
  <si>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</si>
  <si>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</si>
  <si>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</si>
  <si>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</si>
  <si>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</si>
  <si>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</si>
  <si>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</si>
  <si>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</si>
  <si>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</si>
  <si>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</si>
  <si>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</si>
  <si>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</si>
  <si>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</si>
  <si>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</si>
  <si>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</si>
  <si>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</si>
  <si>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</si>
  <si>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</si>
  <si>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</si>
  <si>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</si>
  <si>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</si>
  <si>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</si>
  <si>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</si>
  <si>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</si>
  <si>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</si>
  <si>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</si>
  <si>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</si>
  <si>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</si>
  <si>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</si>
  <si>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</si>
  <si>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</si>
  <si>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</si>
  <si>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</si>
  <si>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</si>
  <si>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</si>
  <si>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</si>
  <si>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</si>
  <si>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</si>
  <si>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</si>
  <si>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</si>
  <si>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</si>
  <si>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</si>
  <si>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</si>
  <si>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</si>
  <si>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</si>
  <si>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</si>
  <si>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</si>
  <si>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</si>
  <si>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</si>
  <si>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</si>
  <si>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</si>
  <si>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</si>
  <si>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</si>
  <si>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</si>
  <si>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</si>
  <si>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</si>
  <si>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</si>
  <si>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</si>
  <si>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</si>
  <si>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</si>
  <si>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</si>
  <si>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</si>
  <si>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</si>
  <si>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</si>
  <si>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</si>
  <si>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</si>
  <si>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</si>
  <si>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</si>
  <si>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</si>
  <si>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</si>
  <si>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</si>
  <si>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</si>
  <si>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</si>
  <si>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</si>
  <si>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</si>
  <si>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</si>
  <si>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</si>
  <si>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</si>
  <si>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</si>
  <si>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</si>
  <si>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</si>
  <si>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</si>
  <si>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</si>
  <si>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</si>
  <si>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</si>
  <si>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</si>
  <si>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</si>
  <si>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</si>
  <si>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</si>
  <si>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</si>
  <si>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</si>
  <si>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</si>
  <si>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</si>
  <si>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</si>
  <si>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</si>
  <si>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</si>
  <si>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</si>
  <si>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</si>
  <si>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</si>
  <si>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</si>
  <si>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</si>
  <si>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</si>
  <si>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</si>
  <si>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</si>
  <si>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</si>
  <si>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</si>
  <si>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</si>
  <si>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</si>
  <si>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</si>
  <si>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</si>
  <si>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</si>
  <si>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</si>
  <si>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</si>
  <si>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</si>
  <si>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</si>
  <si>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</si>
  <si>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</si>
  <si>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</si>
  <si>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</si>
  <si>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</si>
  <si>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</si>
  <si>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</si>
  <si>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</si>
  <si>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</si>
  <si>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</si>
  <si>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</si>
  <si>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</si>
  <si>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</si>
  <si>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</si>
  <si>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</si>
  <si>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</si>
  <si>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</si>
  <si>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</si>
  <si>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</si>
  <si>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</si>
  <si>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</si>
  <si>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</si>
  <si>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</si>
  <si>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</si>
  <si>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</si>
  <si>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</si>
  <si>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</si>
  <si>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</si>
  <si>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</si>
  <si>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</si>
  <si>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</si>
  <si>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</si>
  <si>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</si>
  <si>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</si>
  <si>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</si>
  <si>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</si>
  <si>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</si>
  <si>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</si>
  <si>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</si>
  <si>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</si>
  <si>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</si>
  <si>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</si>
  <si>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</si>
  <si>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</si>
  <si>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</si>
  <si>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</si>
  <si>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</si>
  <si>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</si>
  <si>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</si>
  <si>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</si>
  <si>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</si>
  <si>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</si>
  <si>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</si>
  <si>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</si>
  <si>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</si>
  <si>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</si>
  <si>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</si>
  <si>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</si>
  <si>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</si>
  <si>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</si>
  <si>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</si>
  <si>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</si>
  <si>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</si>
  <si>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</si>
  <si>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</si>
  <si>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</si>
  <si>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</si>
  <si>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</si>
  <si>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</si>
  <si>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</si>
  <si>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</si>
  <si>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</si>
  <si>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</si>
  <si>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</si>
  <si>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</si>
  <si>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</si>
  <si>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</si>
  <si>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</si>
  <si>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</si>
  <si>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</si>
  <si>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</si>
  <si>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</si>
  <si>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</si>
  <si>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</si>
  <si>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</si>
  <si>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</si>
  <si>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</si>
  <si>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</si>
  <si>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</si>
  <si>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</si>
  <si>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</si>
  <si>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</si>
  <si>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</si>
  <si>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</si>
  <si>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</si>
  <si>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</si>
  <si>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</si>
  <si>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</si>
  <si>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</si>
  <si>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</si>
  <si>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</si>
  <si>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</si>
  <si>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</si>
  <si>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</si>
  <si>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</si>
  <si>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</si>
  <si>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</si>
  <si>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</si>
  <si>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</si>
  <si>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</si>
  <si>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</si>
  <si>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</si>
  <si>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</si>
  <si>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</si>
  <si>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</si>
  <si>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</si>
  <si>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</si>
  <si>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</si>
  <si>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</si>
  <si>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</si>
  <si>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</si>
  <si>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</si>
  <si>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</si>
  <si>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</si>
  <si>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</si>
  <si>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</si>
  <si>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</si>
  <si>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</si>
  <si>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</si>
  <si>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</si>
  <si>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</si>
  <si>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</si>
  <si>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</si>
  <si>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</si>
  <si>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</si>
  <si>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</si>
  <si>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</si>
  <si>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</si>
  <si>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</si>
  <si>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</si>
  <si>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</si>
  <si>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</si>
  <si>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</si>
  <si>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</si>
  <si>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</si>
  <si>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</si>
  <si>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</si>
  <si>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</si>
  <si>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</si>
  <si>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</si>
  <si>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</si>
  <si>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</si>
  <si>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</si>
  <si>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</si>
  <si>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</si>
  <si>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</si>
  <si>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</si>
  <si>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</si>
  <si>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</si>
  <si>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</si>
  <si>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</si>
  <si>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</si>
  <si>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</si>
  <si>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</si>
  <si>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</si>
  <si>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</si>
  <si>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</si>
  <si>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</si>
  <si>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</si>
  <si>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</si>
  <si>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</si>
  <si>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</si>
  <si>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</si>
  <si>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</si>
  <si>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</si>
  <si>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</si>
  <si>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</si>
  <si>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</si>
  <si>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</si>
  <si>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</si>
  <si>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</si>
  <si>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</si>
  <si>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</si>
  <si>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</si>
  <si>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</si>
  <si>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</si>
  <si>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</si>
  <si>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</si>
  <si>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</si>
  <si>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</si>
  <si>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</si>
  <si>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</si>
  <si>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</si>
  <si>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</si>
  <si>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</si>
  <si>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</si>
  <si>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</si>
  <si>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</si>
  <si>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</si>
  <si>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</si>
  <si>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</si>
  <si>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</si>
  <si>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</si>
  <si>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</si>
  <si>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</si>
  <si>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</si>
  <si>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</si>
  <si>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</si>
  <si>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</si>
  <si>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</si>
  <si>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</si>
  <si>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</si>
  <si>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</si>
  <si>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</si>
  <si>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</si>
  <si>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</si>
  <si>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</si>
  <si>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</si>
  <si>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</si>
  <si>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</si>
  <si>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</si>
  <si>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</si>
  <si>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</si>
  <si>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</si>
  <si>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</si>
  <si>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</si>
  <si>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</si>
  <si>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</si>
  <si>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</si>
  <si>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</si>
  <si>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</si>
  <si>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</si>
  <si>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</si>
  <si>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</si>
  <si>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</si>
  <si>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</si>
  <si>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</si>
  <si>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</si>
  <si>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</si>
  <si>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</si>
  <si>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</si>
  <si>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</si>
  <si>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</si>
  <si>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</si>
  <si>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</si>
  <si>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</si>
  <si>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</si>
  <si>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</si>
  <si>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</si>
  <si>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</si>
  <si>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</si>
  <si>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</si>
  <si>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</si>
  <si>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</si>
  <si>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</si>
  <si>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</si>
  <si>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</si>
  <si>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</si>
  <si>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</si>
  <si>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</si>
  <si>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</si>
  <si>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</si>
  <si>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</si>
  <si>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</si>
  <si>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</si>
  <si>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</si>
  <si>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</si>
  <si>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</si>
  <si>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</si>
  <si>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</si>
  <si>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</si>
  <si>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</si>
  <si>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</si>
  <si>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</si>
  <si>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</si>
  <si>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</si>
  <si>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</si>
  <si>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</si>
  <si>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</si>
  <si>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</si>
  <si>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</si>
  <si>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</si>
  <si>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</si>
  <si>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</si>
  <si>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</si>
  <si>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</si>
  <si>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</si>
  <si>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</si>
  <si>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</si>
  <si>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</si>
  <si>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</si>
  <si>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</si>
  <si>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</si>
  <si>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</si>
  <si>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</si>
  <si>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</si>
  <si>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</si>
  <si>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</si>
  <si>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</si>
  <si>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</si>
  <si>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</si>
  <si>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</si>
  <si>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</si>
  <si>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</si>
  <si>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</si>
  <si>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</si>
  <si>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</si>
  <si>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</si>
  <si>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</si>
  <si>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</si>
  <si>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</si>
  <si>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</si>
  <si>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</si>
  <si>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</si>
  <si>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</si>
  <si>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</si>
  <si>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</si>
  <si>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</si>
  <si>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</si>
  <si>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</si>
  <si>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</si>
  <si>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</si>
  <si>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</si>
  <si>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</si>
  <si>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</si>
  <si>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</si>
  <si>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</si>
  <si>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</si>
  <si>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</si>
  <si>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</si>
  <si>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</si>
  <si>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</si>
  <si>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</si>
  <si>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</si>
  <si>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</si>
  <si>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</si>
  <si>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</si>
  <si>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</si>
  <si>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</si>
  <si>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</si>
  <si>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</si>
  <si>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</si>
  <si>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</si>
  <si>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</si>
  <si>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</si>
  <si>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</si>
  <si>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</si>
  <si>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</si>
  <si>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</si>
  <si>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</si>
  <si>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</si>
  <si>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</si>
  <si>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</si>
  <si>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</si>
  <si>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</si>
  <si>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</si>
  <si>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</si>
  <si>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</si>
  <si>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</si>
  <si>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</si>
  <si>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</si>
  <si>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</si>
  <si>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</si>
  <si>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</si>
  <si>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</si>
  <si>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</si>
  <si>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</si>
  <si>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</si>
  <si>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</si>
  <si>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</si>
  <si>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</si>
  <si>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</si>
  <si>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</si>
  <si>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</si>
  <si>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</si>
  <si>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</si>
  <si>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</si>
  <si>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</si>
  <si>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</si>
  <si>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</si>
  <si>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</si>
  <si>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</si>
  <si>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</si>
  <si>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</si>
  <si>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</si>
  <si>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</si>
  <si>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</si>
  <si>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</si>
  <si>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</si>
  <si>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</si>
  <si>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</si>
  <si>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</si>
  <si>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</si>
  <si>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</si>
  <si>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</si>
  <si>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</si>
  <si>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</si>
  <si>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</si>
  <si>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</si>
  <si>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</si>
  <si>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</si>
  <si>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</si>
  <si>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</si>
  <si>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</si>
  <si>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</si>
  <si>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</si>
  <si>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</si>
  <si>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</si>
  <si>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</si>
  <si>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</si>
  <si>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</si>
  <si>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</si>
  <si>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</si>
  <si>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</si>
  <si>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</si>
  <si>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</si>
  <si>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</si>
  <si>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</si>
  <si>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</si>
  <si>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</si>
  <si>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</si>
  <si>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</si>
  <si>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</si>
  <si>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</si>
  <si>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</si>
  <si>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</si>
  <si>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</si>
  <si>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</si>
  <si>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</si>
  <si>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</si>
  <si>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</si>
  <si>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</si>
  <si>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</si>
  <si>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</si>
  <si>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</si>
  <si>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</si>
  <si>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</si>
  <si>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</si>
  <si>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</si>
  <si>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</si>
  <si>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</si>
  <si>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</si>
  <si>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</si>
  <si>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</si>
  <si>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</si>
  <si>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</si>
  <si>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</si>
  <si>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</si>
  <si>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</si>
  <si>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</si>
  <si>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</si>
  <si>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</si>
  <si>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</si>
  <si>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</si>
  <si>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</si>
  <si>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</si>
  <si>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</si>
  <si>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</si>
  <si>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</si>
  <si>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</si>
  <si>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</si>
  <si>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</si>
  <si>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</si>
  <si>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</si>
  <si>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</si>
  <si>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</si>
  <si>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</si>
  <si>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</si>
  <si>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</si>
  <si>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</si>
  <si>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</si>
  <si>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</si>
  <si>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</si>
  <si>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</si>
  <si>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</si>
  <si>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</si>
  <si>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</si>
  <si>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</si>
  <si>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</si>
  <si>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</si>
  <si>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</si>
  <si>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</si>
  <si>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</si>
  <si>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</si>
  <si>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</si>
  <si>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</si>
  <si>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</si>
  <si>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</si>
  <si>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</si>
  <si>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</si>
  <si>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</si>
  <si>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</si>
  <si>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</si>
  <si>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</si>
  <si>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</si>
  <si>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</si>
  <si>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</si>
  <si>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</si>
  <si>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</si>
  <si>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</si>
  <si>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</si>
  <si>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</si>
  <si>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</si>
  <si>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</si>
  <si>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</si>
  <si>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</si>
  <si>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</si>
  <si>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</si>
  <si>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</si>
  <si>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</si>
  <si>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</si>
  <si>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</si>
  <si>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</si>
  <si>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</si>
  <si>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</si>
  <si>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</si>
  <si>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</si>
  <si>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</si>
  <si>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</si>
  <si>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</si>
  <si>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</si>
  <si>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</si>
  <si>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</si>
  <si>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</si>
  <si>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</si>
  <si>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</si>
  <si>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</si>
  <si>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</si>
  <si>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</si>
  <si>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</si>
  <si>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</si>
  <si>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</si>
  <si>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</si>
  <si>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</si>
  <si>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</si>
  <si>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</si>
  <si>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</si>
  <si>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</si>
  <si>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</si>
  <si>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</si>
  <si>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</si>
  <si>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</si>
  <si>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</si>
  <si>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</si>
  <si>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</si>
  <si>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</si>
  <si>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</si>
  <si>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</si>
  <si>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</si>
  <si>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</si>
  <si>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</si>
  <si>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</si>
  <si>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</si>
  <si>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</si>
  <si>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</si>
  <si>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</si>
  <si>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</si>
  <si>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</si>
  <si>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</si>
  <si>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</si>
  <si>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</si>
  <si>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</si>
  <si>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</si>
  <si>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</si>
  <si>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</si>
  <si>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</si>
  <si>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</si>
  <si>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</si>
  <si>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</si>
  <si>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</si>
  <si>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</si>
  <si>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</si>
  <si>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</si>
  <si>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</si>
  <si>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</si>
  <si>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</si>
  <si>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</si>
  <si>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</si>
  <si>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</si>
  <si>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</si>
  <si>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</si>
  <si>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</si>
  <si>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</si>
  <si>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</si>
  <si>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</si>
  <si>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</si>
  <si>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</si>
  <si>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</si>
  <si>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</si>
  <si>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</si>
  <si>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</si>
  <si>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</si>
  <si>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</si>
  <si>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</si>
  <si>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</si>
  <si>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</si>
  <si>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</si>
  <si>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</si>
  <si>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</si>
  <si>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</si>
  <si>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</si>
  <si>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</si>
  <si>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</si>
  <si>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</si>
  <si>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</si>
  <si>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</si>
  <si>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</si>
  <si>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</si>
  <si>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</si>
  <si>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</si>
  <si>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</si>
  <si>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</si>
  <si>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</si>
  <si>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</si>
  <si>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</si>
  <si>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</si>
  <si>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</si>
  <si>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</si>
  <si>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</si>
  <si>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</si>
  <si>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</si>
  <si>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</si>
  <si>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</si>
  <si>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</si>
  <si>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</si>
  <si>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</si>
  <si>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</si>
  <si>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</si>
  <si>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</si>
  <si>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</si>
  <si>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</si>
  <si>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</si>
  <si>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</si>
  <si>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</si>
  <si>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</si>
  <si>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</si>
  <si>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</si>
  <si>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</si>
  <si>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</si>
  <si>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</si>
  <si>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</si>
  <si>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</si>
  <si>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</si>
  <si>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</si>
  <si>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</si>
  <si>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</si>
  <si>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</si>
  <si>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</si>
  <si>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</si>
  <si>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</si>
  <si>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</si>
  <si>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</si>
  <si>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</si>
  <si>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</si>
  <si>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</si>
  <si>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</si>
  <si>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</si>
  <si>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</si>
  <si>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</si>
  <si>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</si>
  <si>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</si>
  <si>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</si>
  <si>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</si>
  <si>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</si>
  <si>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</si>
  <si>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</si>
  <si>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</si>
  <si>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</si>
  <si>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</si>
  <si>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</si>
  <si>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</si>
  <si>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</si>
  <si>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</si>
  <si>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</si>
  <si>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</si>
  <si>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</si>
  <si>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</si>
  <si>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</si>
  <si>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</si>
  <si>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</si>
  <si>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</si>
  <si>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</si>
  <si>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</si>
  <si>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</si>
  <si>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</si>
  <si>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</si>
  <si>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</si>
  <si>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</si>
  <si>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</si>
  <si>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</si>
  <si>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</si>
  <si>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</si>
  <si>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</si>
  <si>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</si>
  <si>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</si>
  <si>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</si>
  <si>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</si>
  <si>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</si>
  <si>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</si>
  <si>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</si>
  <si>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</si>
  <si>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</si>
  <si>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</si>
  <si>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</si>
  <si>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</si>
  <si>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</si>
  <si>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</si>
  <si>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</si>
  <si>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</si>
  <si>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</si>
  <si>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</si>
  <si>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</si>
  <si>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</si>
  <si>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</si>
  <si>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</si>
  <si>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</si>
  <si>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</si>
  <si>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</si>
  <si>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</si>
  <si>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</si>
  <si>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</si>
  <si>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</si>
  <si>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</si>
  <si>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</si>
  <si>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</si>
  <si>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</si>
  <si>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</si>
  <si>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</si>
  <si>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</si>
  <si>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</si>
  <si>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</si>
  <si>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</si>
  <si>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</si>
  <si>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</si>
  <si>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</si>
  <si>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</si>
  <si>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</si>
  <si>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</si>
  <si>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</si>
  <si>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</si>
  <si>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</si>
  <si>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</si>
  <si>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</si>
  <si>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</si>
  <si>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</si>
  <si>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</si>
  <si>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</si>
  <si>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</si>
  <si>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</si>
  <si>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</si>
  <si>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</si>
  <si>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</si>
  <si>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</si>
  <si>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</si>
  <si>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</si>
  <si>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</si>
  <si>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</si>
  <si>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</si>
  <si>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</si>
  <si>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</si>
  <si>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</si>
  <si>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</si>
  <si>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</si>
  <si>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</si>
  <si>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</si>
  <si>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</si>
  <si>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</si>
  <si>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</si>
  <si>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</si>
  <si>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</si>
  <si>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</si>
  <si>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</si>
  <si>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</si>
  <si>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</si>
  <si>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</si>
  <si>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</si>
  <si>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</si>
  <si>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</si>
  <si>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</si>
  <si>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</si>
  <si>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</si>
  <si>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</si>
  <si>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</si>
  <si>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</si>
  <si>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</si>
  <si>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</si>
  <si>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</si>
  <si>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</si>
  <si>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</si>
  <si>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</si>
  <si>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</si>
  <si>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</si>
  <si>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</si>
  <si>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</si>
  <si>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</si>
  <si>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</si>
  <si>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</si>
  <si>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</si>
  <si>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</si>
  <si>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</si>
  <si>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</si>
  <si>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</si>
  <si>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</si>
  <si>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</si>
  <si>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</si>
  <si>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</si>
  <si>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</si>
  <si>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</si>
  <si>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</si>
  <si>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</si>
  <si>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</si>
  <si>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</si>
  <si>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</si>
  <si>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</si>
  <si>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</si>
  <si>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</si>
  <si>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</si>
  <si>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</si>
  <si>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</si>
  <si>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</si>
  <si>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</si>
  <si>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</si>
  <si>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</si>
  <si>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</si>
  <si>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</si>
  <si>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</si>
  <si>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</si>
  <si>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</si>
  <si>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</si>
  <si>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</si>
  <si>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</si>
  <si>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</si>
  <si>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</si>
  <si>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</si>
  <si>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</si>
  <si>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</si>
  <si>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</si>
  <si>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</si>
  <si>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</si>
  <si>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</si>
  <si>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</si>
  <si>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</si>
  <si>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</si>
  <si>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</si>
  <si>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</si>
  <si>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</si>
  <si>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</si>
  <si>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</si>
  <si>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</si>
  <si>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</si>
  <si>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</si>
  <si>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</si>
  <si>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</si>
  <si>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</si>
  <si>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</si>
  <si>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</si>
  <si>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</si>
  <si>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</si>
  <si>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</si>
  <si>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</si>
  <si>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</si>
  <si>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</si>
  <si>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</si>
  <si>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</si>
  <si>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</si>
  <si>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</si>
  <si>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</si>
  <si>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</si>
  <si>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</si>
  <si>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</si>
  <si>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</si>
  <si>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</si>
  <si>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</si>
  <si>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</si>
  <si>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</si>
  <si>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</si>
  <si>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</si>
  <si>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</si>
  <si>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</si>
  <si>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</si>
  <si>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</si>
  <si>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</si>
  <si>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</si>
  <si>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</si>
  <si>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</si>
  <si>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</si>
  <si>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</si>
  <si>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</si>
  <si>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</si>
  <si>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</si>
  <si>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</si>
  <si>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</si>
  <si>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</si>
  <si>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</si>
  <si>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</si>
  <si>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</si>
  <si>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</si>
  <si>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</si>
  <si>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</si>
  <si>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</si>
  <si>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</si>
  <si>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</si>
  <si>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</si>
  <si>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</si>
  <si>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</si>
  <si>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</si>
  <si>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</si>
  <si>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</si>
  <si>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</si>
  <si>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</si>
  <si>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</si>
  <si>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</si>
  <si>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</si>
  <si>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</si>
  <si>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</si>
  <si>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</si>
  <si>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</si>
  <si>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</si>
  <si>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</si>
  <si>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</si>
  <si>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</si>
  <si>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</si>
  <si>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</si>
  <si>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</si>
  <si>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</si>
  <si>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</si>
  <si>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</si>
  <si>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</si>
  <si>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</si>
  <si>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</si>
  <si>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</si>
  <si>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</si>
  <si>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</si>
  <si>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</si>
  <si>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</si>
  <si>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</si>
  <si>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</si>
  <si>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</si>
  <si>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</si>
  <si>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</si>
  <si>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</si>
  <si>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</si>
  <si>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</si>
  <si>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</si>
  <si>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</si>
  <si>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</si>
  <si>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</si>
  <si>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</si>
  <si>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</si>
  <si>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</si>
  <si>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</si>
  <si>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</si>
  <si>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</si>
  <si>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</si>
  <si>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</si>
  <si>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</si>
  <si>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</si>
  <si>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</si>
  <si>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</si>
  <si>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</si>
  <si>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</si>
  <si>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</si>
  <si>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</si>
  <si>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</si>
  <si>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</si>
  <si>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</si>
  <si>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</si>
  <si>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</si>
  <si>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</si>
  <si>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</si>
  <si>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</si>
  <si>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</si>
  <si>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</si>
  <si>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</si>
  <si>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</si>
  <si>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</si>
  <si>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</si>
  <si>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</si>
  <si>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</si>
  <si>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</si>
  <si>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</si>
  <si>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</si>
  <si>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</si>
  <si>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</si>
  <si>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</si>
  <si>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</si>
  <si>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</si>
  <si>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</si>
  <si>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</si>
  <si>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</si>
  <si>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</si>
  <si>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</si>
  <si>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</si>
  <si>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</si>
  <si>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</si>
  <si>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</si>
  <si>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</si>
  <si>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</si>
  <si>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</si>
  <si>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</si>
  <si>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</si>
  <si>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</si>
  <si>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</si>
  <si>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</si>
  <si>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</si>
  <si>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</si>
  <si>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</si>
  <si>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</si>
  <si>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</si>
  <si>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</si>
  <si>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</si>
  <si>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</si>
  <si>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</si>
  <si>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</si>
  <si>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</si>
  <si>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</si>
  <si>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</si>
  <si>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</si>
  <si>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</si>
  <si>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</si>
  <si>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</si>
  <si>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</si>
  <si>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</si>
  <si>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</si>
  <si>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</si>
  <si>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</si>
  <si>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</si>
  <si>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</si>
  <si>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</si>
  <si>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</si>
  <si>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</si>
  <si>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</si>
  <si>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</si>
  <si>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</si>
  <si>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</si>
  <si>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</si>
  <si>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</si>
  <si>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</si>
  <si>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</si>
  <si>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</si>
  <si>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</si>
  <si>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</si>
  <si>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</si>
  <si>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</si>
  <si>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</si>
  <si>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</si>
  <si>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</si>
  <si>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</si>
  <si>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</si>
  <si>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</si>
  <si>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</si>
  <si>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</si>
  <si>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</si>
  <si>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</si>
  <si>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</si>
  <si>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</si>
  <si>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</si>
  <si>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</si>
  <si>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</si>
  <si>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</si>
  <si>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</si>
  <si>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</si>
  <si>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</si>
  <si>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</si>
  <si>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</si>
  <si>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</si>
  <si>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</si>
  <si>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</si>
  <si>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</si>
  <si>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</si>
  <si>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</si>
  <si>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</si>
  <si>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</si>
  <si>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</si>
  <si>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</si>
  <si>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</si>
  <si>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</si>
  <si>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</si>
  <si>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</si>
  <si>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</si>
  <si>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</si>
  <si>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</si>
  <si>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</si>
  <si>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</si>
  <si>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</si>
  <si>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</si>
  <si>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</si>
  <si>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</si>
  <si>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</si>
  <si>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</si>
  <si>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</si>
  <si>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</si>
  <si>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</si>
  <si>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</si>
  <si>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</si>
  <si>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</si>
  <si>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</si>
  <si>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</si>
  <si>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</si>
  <si>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</si>
  <si>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</si>
  <si>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</si>
  <si>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</si>
  <si>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</si>
  <si>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</si>
  <si>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</si>
  <si>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</si>
  <si>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</si>
  <si>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</si>
  <si>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</si>
  <si>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</si>
  <si>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</si>
  <si>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</si>
  <si>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</si>
  <si>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</si>
  <si>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</si>
  <si>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</si>
  <si>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</si>
  <si>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</si>
  <si>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</si>
  <si>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</si>
  <si>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</si>
  <si>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</si>
  <si>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</si>
  <si>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</si>
  <si>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</si>
  <si>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</si>
  <si>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</si>
  <si>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</si>
  <si>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</si>
  <si>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</si>
  <si>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</si>
  <si>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</si>
  <si>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</si>
  <si>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</si>
  <si>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</si>
  <si>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</si>
  <si>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</si>
  <si>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</si>
  <si>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</si>
  <si>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</si>
  <si>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</si>
  <si>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</si>
  <si>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</si>
  <si>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</si>
  <si>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</si>
  <si>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</si>
  <si>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</si>
  <si>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</si>
  <si>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</si>
  <si>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</si>
  <si>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</si>
  <si>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</si>
  <si>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</si>
  <si>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</si>
  <si>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</si>
  <si>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</si>
  <si>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</si>
  <si>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</si>
  <si>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</si>
  <si>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</si>
  <si>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</si>
  <si>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</si>
  <si>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</si>
  <si>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</si>
  <si>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</si>
  <si>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</si>
  <si>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</si>
  <si>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</si>
  <si>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</si>
  <si>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</si>
  <si>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</si>
  <si>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</si>
  <si>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</si>
  <si>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</si>
  <si>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</si>
  <si>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</si>
  <si>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</si>
  <si>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</si>
  <si>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</si>
  <si>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</si>
  <si>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</si>
  <si>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</si>
  <si>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</si>
  <si>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</si>
  <si>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</si>
  <si>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</si>
  <si>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</si>
  <si>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</si>
  <si>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</si>
  <si>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</si>
  <si>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</si>
  <si>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</si>
  <si>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</si>
  <si>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</si>
  <si>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</si>
  <si>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</si>
  <si>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</si>
  <si>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</si>
  <si>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</si>
  <si>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</si>
  <si>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</si>
  <si>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</si>
  <si>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</si>
  <si>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</si>
  <si>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</si>
  <si>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</si>
  <si>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</si>
  <si>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</si>
  <si>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</si>
  <si>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</si>
  <si>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</si>
  <si>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</si>
  <si>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</si>
  <si>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</si>
  <si>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</si>
  <si>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</si>
  <si>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</si>
  <si>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</si>
  <si>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</si>
  <si>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</si>
  <si>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</si>
  <si>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</si>
  <si>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</si>
  <si>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</si>
  <si>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</si>
  <si>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</si>
  <si>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</si>
  <si>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</si>
  <si>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</si>
  <si>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</si>
  <si>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</si>
  <si>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</si>
  <si>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</si>
  <si>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</si>
  <si>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</si>
  <si>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</si>
  <si>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</si>
  <si>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</si>
  <si>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</si>
  <si>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</si>
  <si>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</si>
  <si>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</si>
  <si>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</si>
  <si>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</si>
  <si>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</si>
  <si>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</si>
  <si>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</si>
  <si>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</si>
  <si>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</si>
  <si>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</si>
  <si>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</si>
  <si>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</si>
  <si>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</si>
  <si>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</si>
  <si>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</si>
  <si>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</si>
  <si>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</si>
  <si>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</si>
  <si>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</si>
  <si>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</si>
  <si>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</si>
  <si>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</si>
  <si>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</si>
  <si>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</si>
  <si>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</si>
  <si>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</si>
  <si>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</si>
  <si>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</si>
  <si>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</si>
  <si>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</si>
  <si>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</si>
  <si>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</si>
  <si>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</si>
  <si>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</si>
  <si>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</si>
  <si>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</si>
  <si>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</si>
  <si>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</si>
  <si>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</si>
  <si>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</si>
  <si>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</si>
  <si>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</si>
  <si>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</si>
  <si>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</si>
  <si>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</si>
  <si>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</si>
  <si>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</si>
  <si>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</si>
  <si>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</si>
  <si>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</si>
  <si>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</si>
  <si>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</si>
  <si>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</si>
  <si>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</si>
  <si>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</si>
  <si>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</si>
  <si>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</si>
  <si>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</si>
  <si>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</si>
  <si>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</si>
  <si>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</si>
  <si>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</si>
  <si>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</si>
  <si>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</si>
  <si>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</si>
  <si>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</si>
  <si>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</si>
  <si>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</si>
  <si>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</si>
  <si>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</si>
  <si>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</si>
  <si>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</si>
  <si>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</si>
  <si>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</si>
  <si>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</si>
  <si>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</si>
  <si>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</si>
  <si>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</si>
  <si>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</si>
  <si>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</si>
  <si>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</si>
  <si>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</si>
  <si>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</si>
  <si>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</si>
  <si>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</si>
  <si>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</si>
  <si>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</si>
  <si>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</si>
  <si>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</si>
  <si>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</si>
  <si>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</si>
  <si>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</si>
  <si>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</si>
  <si>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</si>
  <si>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</si>
  <si>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</si>
  <si>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</si>
  <si>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</si>
  <si>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</si>
  <si>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</si>
  <si>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</si>
  <si>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</si>
  <si>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</si>
  <si>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</si>
  <si>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</si>
  <si>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</si>
  <si>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</si>
  <si>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</si>
  <si>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</si>
  <si>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</si>
  <si>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</si>
  <si>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</si>
  <si>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</si>
  <si>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</si>
  <si>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</si>
  <si>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</si>
  <si>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</si>
  <si>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</si>
  <si>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</si>
  <si>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</si>
  <si>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</si>
  <si>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</si>
  <si>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</si>
  <si>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</si>
  <si>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</si>
  <si>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</si>
  <si>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</si>
  <si>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</si>
  <si>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</si>
  <si>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</si>
  <si>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</si>
  <si>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</si>
  <si>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</si>
  <si>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</si>
  <si>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</si>
  <si>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</si>
  <si>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</si>
  <si>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</si>
  <si>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</si>
  <si>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</si>
  <si>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</si>
  <si>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</si>
  <si>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</si>
  <si>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</si>
  <si>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</si>
  <si>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</si>
  <si>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</si>
  <si>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</si>
  <si>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</si>
  <si>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</si>
  <si>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</si>
  <si>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</si>
  <si>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</si>
  <si>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</si>
  <si>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</si>
  <si>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</si>
  <si>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</si>
  <si>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</si>
  <si>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</si>
  <si>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</si>
  <si>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</si>
  <si>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</si>
  <si>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</si>
  <si>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</si>
  <si>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</si>
  <si>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</si>
  <si>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</si>
  <si>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</si>
  <si>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</si>
  <si>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</si>
  <si>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</si>
  <si>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</si>
  <si>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</si>
  <si>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</si>
  <si>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</si>
  <si>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</si>
  <si>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</si>
  <si>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</si>
  <si>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</si>
  <si>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</si>
  <si>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</si>
  <si>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</si>
  <si>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</si>
  <si>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</si>
  <si>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</si>
  <si>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</si>
  <si>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</si>
  <si>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</si>
  <si>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</si>
  <si>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</si>
  <si>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</si>
  <si>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</si>
  <si>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</si>
  <si>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</si>
  <si>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</si>
  <si>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</si>
  <si>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</si>
  <si>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</si>
  <si>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</si>
  <si>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</si>
  <si>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</si>
  <si>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</si>
  <si>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</si>
  <si>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</si>
  <si>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</si>
  <si>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</si>
  <si>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</si>
  <si>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</si>
  <si>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</si>
  <si>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</si>
  <si>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</si>
  <si>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</si>
  <si>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</si>
  <si>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</si>
  <si>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</si>
  <si>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</si>
  <si>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</si>
  <si>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</si>
  <si>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</si>
  <si>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</si>
  <si>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</si>
  <si>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</si>
  <si>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</si>
  <si>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</si>
  <si>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</si>
  <si>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</si>
  <si>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</si>
  <si>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</si>
  <si>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</si>
  <si>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</si>
  <si>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</si>
  <si>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</si>
  <si>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</si>
  <si>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</si>
  <si>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</si>
  <si>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</si>
  <si>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</si>
  <si>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</si>
  <si>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</si>
  <si>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</si>
  <si>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</si>
  <si>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</si>
  <si>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</si>
  <si>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</si>
  <si>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</si>
  <si>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</si>
  <si>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</si>
  <si>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</si>
  <si>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</si>
  <si>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</si>
  <si>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</si>
  <si>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</si>
  <si>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</si>
  <si>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</si>
  <si>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</si>
  <si>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</si>
  <si>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</si>
  <si>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</si>
  <si>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</si>
  <si>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</si>
  <si>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</si>
  <si>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</si>
  <si>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</si>
  <si>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</si>
  <si>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</si>
  <si>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</si>
  <si>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</si>
  <si>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</si>
  <si>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</si>
  <si>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</si>
  <si>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</si>
  <si>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</si>
  <si>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</si>
  <si>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</si>
  <si>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</si>
  <si>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</si>
  <si>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</si>
  <si>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</si>
  <si>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</si>
  <si>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</si>
  <si>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</si>
  <si>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</si>
  <si>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</si>
  <si>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</si>
  <si>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</si>
  <si>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</si>
  <si>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</si>
  <si>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</si>
  <si>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</si>
  <si>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</si>
  <si>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</si>
  <si>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</si>
  <si>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</si>
  <si>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</si>
  <si>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</si>
  <si>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</si>
  <si>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</si>
  <si>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</si>
  <si>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</si>
  <si>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</si>
  <si>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</si>
  <si>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</si>
  <si>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</si>
  <si>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</si>
  <si>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</si>
  <si>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</si>
  <si>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</si>
  <si>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</si>
  <si>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</si>
  <si>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</si>
  <si>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</si>
  <si>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</si>
  <si>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</si>
  <si>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</si>
  <si>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</si>
  <si>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</si>
  <si>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</si>
  <si>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</si>
  <si>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</si>
  <si>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</si>
  <si>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</si>
  <si>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</si>
  <si>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</si>
  <si>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</si>
  <si>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</si>
  <si>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</si>
  <si>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</si>
  <si>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</si>
  <si>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</si>
  <si>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</si>
  <si>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</si>
  <si>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</si>
  <si>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</si>
  <si>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</si>
  <si>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</si>
  <si>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</si>
  <si>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</si>
  <si>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</si>
  <si>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</si>
  <si>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</si>
  <si>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</si>
  <si>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</si>
  <si>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</si>
  <si>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</si>
  <si>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</si>
  <si>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</si>
  <si>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</si>
  <si>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</si>
  <si>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</si>
  <si>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</si>
  <si>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</si>
  <si>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</si>
  <si>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</si>
  <si>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</si>
  <si>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</si>
  <si>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</si>
  <si>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</si>
  <si>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</si>
  <si>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</si>
  <si>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</si>
  <si>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</si>
  <si>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</si>
  <si>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</si>
  <si>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</si>
  <si>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</si>
  <si>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</si>
  <si>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</si>
  <si>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</si>
  <si>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</si>
  <si>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</si>
  <si>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</si>
  <si>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</si>
  <si>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</si>
  <si>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</si>
  <si>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</si>
  <si>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</si>
  <si>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</si>
  <si>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</si>
  <si>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</si>
  <si>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</si>
  <si>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</si>
  <si>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</si>
  <si>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</si>
  <si>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</si>
  <si>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</si>
  <si>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</si>
  <si>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</si>
  <si>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</si>
  <si>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</si>
  <si>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</si>
  <si>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</si>
  <si>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</si>
  <si>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</si>
  <si>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</si>
  <si>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</si>
  <si>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</si>
  <si>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</si>
  <si>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</si>
  <si>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</si>
  <si>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</si>
  <si>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</si>
  <si>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</si>
  <si>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</si>
  <si>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</si>
  <si>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</si>
  <si>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</si>
  <si>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</si>
  <si>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</si>
  <si>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</si>
  <si>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</si>
  <si>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</si>
  <si>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</si>
  <si>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</si>
  <si>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</si>
  <si>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</si>
  <si>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</si>
  <si>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</si>
  <si>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</si>
  <si>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</si>
  <si>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</si>
  <si>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</si>
  <si>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</si>
  <si>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</si>
  <si>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</si>
  <si>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</si>
  <si>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</si>
  <si>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</si>
  <si>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</si>
  <si>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</si>
  <si>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</si>
  <si>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</si>
  <si>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</si>
  <si>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</si>
  <si>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</si>
  <si>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</si>
  <si>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</si>
  <si>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</si>
  <si>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</si>
  <si>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</si>
  <si>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</si>
  <si>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</si>
  <si>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</si>
  <si>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</si>
  <si>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</si>
  <si>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</si>
  <si>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</si>
  <si>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</si>
  <si>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</si>
  <si>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</si>
  <si>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</si>
  <si>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</si>
  <si>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</si>
  <si>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</si>
  <si>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</si>
  <si>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</si>
  <si>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</si>
  <si>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</si>
  <si>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</si>
  <si>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</si>
  <si>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</si>
  <si>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</si>
  <si>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</si>
  <si>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</si>
  <si>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</si>
  <si>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</si>
  <si>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</si>
  <si>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</si>
  <si>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</si>
  <si>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</si>
  <si>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</si>
  <si>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</si>
  <si>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</si>
  <si>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</si>
  <si>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</si>
  <si>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</si>
  <si>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</si>
  <si>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</si>
  <si>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</si>
  <si>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</si>
  <si>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</si>
  <si>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</si>
  <si>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</si>
  <si>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</si>
  <si>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</si>
  <si>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</si>
  <si>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</si>
  <si>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</si>
  <si>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</si>
  <si>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</si>
  <si>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</si>
  <si>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</si>
  <si>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</si>
  <si>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</si>
  <si>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</si>
  <si>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</si>
  <si>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</si>
  <si>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</si>
  <si>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</si>
  <si>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</si>
  <si>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</si>
  <si>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</si>
  <si>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</si>
  <si>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</si>
  <si>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</si>
  <si>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</si>
  <si>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</si>
  <si>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</si>
  <si>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</si>
  <si>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</si>
  <si>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</si>
  <si>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</si>
  <si>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</si>
  <si>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</si>
  <si>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</si>
  <si>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</si>
  <si>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</si>
  <si>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</si>
  <si>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</si>
  <si>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</si>
  <si>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</si>
  <si>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</si>
  <si>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</si>
  <si>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</si>
  <si>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</si>
  <si>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</si>
  <si>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</si>
  <si>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</si>
  <si>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</si>
  <si>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</si>
  <si>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</si>
  <si>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</si>
  <si>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</si>
  <si>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</si>
  <si>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</si>
  <si>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</si>
  <si>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</si>
  <si>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</si>
  <si>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</si>
  <si>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</si>
  <si>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</si>
  <si>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</si>
  <si>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</si>
  <si>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</si>
  <si>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</si>
  <si>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</si>
  <si>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</si>
  <si>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</si>
  <si>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</si>
  <si>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</si>
  <si>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</si>
  <si>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</si>
  <si>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</si>
  <si>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</si>
  <si>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</si>
  <si>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</si>
  <si>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</si>
  <si>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</si>
  <si>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</si>
  <si>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</si>
  <si>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</si>
  <si>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</si>
  <si>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</si>
  <si>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</si>
  <si>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</si>
  <si>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</si>
  <si>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</si>
  <si>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</si>
  <si>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</si>
  <si>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</si>
  <si>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</si>
  <si>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</si>
  <si>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</si>
  <si>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</si>
  <si>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</si>
  <si>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</si>
  <si>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</si>
  <si>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</si>
  <si>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</si>
  <si>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</si>
  <si>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</si>
  <si>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</si>
  <si>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</si>
  <si>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</si>
  <si>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</si>
  <si>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</si>
  <si>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</si>
  <si>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</si>
  <si>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</si>
  <si>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</si>
  <si>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</si>
  <si>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</si>
  <si>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</si>
  <si>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</si>
  <si>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</si>
  <si>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</si>
  <si>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</si>
  <si>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</si>
  <si>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</si>
  <si>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</si>
  <si>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</si>
  <si>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</si>
  <si>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</si>
  <si>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</si>
  <si>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</si>
  <si>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</si>
  <si>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</si>
  <si>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</si>
  <si>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</si>
  <si>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</si>
  <si>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</si>
  <si>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</si>
  <si>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</si>
  <si>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</si>
  <si>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</si>
  <si>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</si>
  <si>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</si>
  <si>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</si>
  <si>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</si>
  <si>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</si>
  <si>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</si>
  <si>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</si>
  <si>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</si>
  <si>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</si>
  <si>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</si>
  <si>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</si>
  <si>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</si>
  <si>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</si>
  <si>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</si>
  <si>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</si>
  <si>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</si>
  <si>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</si>
  <si>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</si>
  <si>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</si>
  <si>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</si>
  <si>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</si>
  <si>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</si>
  <si>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</si>
  <si>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</si>
  <si>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</si>
  <si>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</si>
  <si>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</si>
  <si>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</si>
  <si>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</si>
  <si>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</si>
  <si>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</si>
  <si>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</si>
  <si>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</si>
  <si>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</si>
  <si>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</si>
  <si>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</si>
  <si>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</si>
  <si>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</si>
  <si>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</si>
  <si>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</si>
  <si>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</si>
  <si>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</si>
  <si>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</si>
  <si>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</si>
  <si>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</si>
  <si>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</si>
  <si>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</si>
  <si>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</si>
  <si>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</si>
  <si>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</si>
  <si>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</si>
  <si>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</si>
  <si>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</si>
  <si>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</si>
  <si>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</si>
  <si>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</si>
  <si>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</si>
  <si>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</si>
  <si>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</si>
  <si>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</si>
  <si>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</si>
  <si>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</si>
  <si>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</si>
  <si>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</si>
  <si>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</si>
  <si>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</si>
  <si>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</si>
  <si>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</si>
  <si>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</si>
  <si>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</si>
  <si>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</si>
  <si>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</si>
  <si>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</si>
  <si>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</si>
  <si>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</si>
  <si>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</si>
  <si>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</si>
  <si>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</si>
  <si>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</si>
  <si>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</si>
  <si>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</si>
  <si>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</si>
  <si>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</si>
  <si>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</si>
  <si>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</si>
  <si>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</si>
  <si>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</si>
  <si>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</si>
  <si>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</si>
  <si>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</si>
  <si>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</si>
  <si>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</si>
  <si>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</si>
  <si>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</si>
  <si>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</si>
  <si>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</si>
  <si>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</si>
  <si>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</si>
  <si>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</si>
  <si>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</si>
  <si>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</si>
  <si>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</si>
  <si>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</si>
  <si>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</si>
  <si>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</si>
  <si>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</si>
  <si>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</si>
  <si>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</si>
  <si>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</si>
  <si>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</si>
  <si>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</si>
  <si>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</si>
  <si>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</si>
  <si>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</si>
  <si>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</si>
  <si>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</si>
  <si>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</si>
  <si>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</si>
  <si>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</si>
  <si>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</si>
  <si>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</si>
  <si>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</si>
  <si>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</si>
  <si>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</si>
  <si>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</si>
  <si>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</si>
  <si>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</si>
  <si>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</si>
  <si>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</si>
  <si>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</si>
  <si>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</si>
  <si>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</si>
  <si>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</si>
  <si>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</si>
  <si>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</si>
  <si>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</si>
  <si>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</si>
  <si>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</si>
  <si>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</si>
  <si>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</si>
  <si>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</si>
  <si>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</si>
  <si>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</si>
  <si>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</si>
  <si>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</si>
  <si>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</si>
  <si>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</si>
  <si>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</si>
  <si>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</si>
  <si>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</si>
  <si>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</si>
  <si>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</si>
  <si>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</si>
  <si>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</si>
  <si>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</si>
  <si>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</si>
  <si>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</si>
  <si>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</si>
  <si>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</si>
  <si>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</si>
  <si>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</si>
  <si>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</si>
  <si>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</si>
  <si>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</si>
  <si>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</si>
  <si>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</si>
  <si>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</si>
  <si>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</si>
  <si>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</si>
  <si>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</si>
  <si>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</si>
  <si>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</si>
  <si>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</si>
  <si>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</si>
  <si>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</si>
  <si>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</si>
  <si>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</si>
  <si>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</si>
  <si>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</si>
  <si>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</si>
  <si>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</si>
  <si>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</si>
  <si>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</si>
  <si>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</si>
  <si>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</si>
  <si>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</si>
  <si>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</si>
  <si>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</si>
  <si>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</si>
  <si>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</si>
  <si>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</si>
  <si>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</si>
  <si>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</si>
  <si>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</si>
  <si>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</si>
  <si>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</si>
  <si>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</si>
  <si>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</si>
  <si>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</si>
  <si>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</si>
  <si>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</si>
  <si>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</si>
  <si>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</si>
  <si>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</si>
  <si>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</si>
  <si>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</si>
  <si>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</si>
  <si>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</si>
  <si>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</si>
  <si>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</si>
  <si>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</si>
  <si>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</si>
  <si>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</si>
  <si>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</si>
  <si>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</si>
  <si>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</si>
  <si>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</si>
  <si>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</si>
  <si>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</si>
  <si>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</si>
  <si>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</si>
  <si>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</si>
  <si>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</si>
  <si>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</si>
  <si>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</si>
  <si>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</si>
  <si>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</si>
  <si>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</si>
  <si>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</si>
  <si>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</si>
  <si>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</si>
  <si>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</si>
  <si>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</si>
  <si>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</si>
  <si>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</si>
  <si>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</si>
  <si>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</si>
  <si>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</si>
  <si>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</si>
  <si>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</si>
  <si>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</si>
  <si>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</si>
  <si>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</si>
  <si>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</si>
  <si>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</si>
  <si>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</si>
  <si>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</si>
  <si>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</si>
  <si>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</si>
  <si>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</si>
  <si>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</si>
  <si>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</si>
  <si>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</si>
  <si>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</si>
  <si>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</si>
  <si>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</si>
  <si>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</si>
  <si>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</si>
  <si>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</si>
  <si>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</si>
  <si>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</si>
  <si>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</si>
  <si>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</si>
  <si>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</si>
  <si>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</si>
  <si>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</si>
  <si>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</si>
  <si>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</si>
  <si>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</si>
  <si>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</si>
  <si>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</si>
  <si>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</si>
  <si>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</si>
  <si>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</si>
  <si>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</si>
  <si>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</si>
  <si>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</si>
  <si>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</si>
  <si>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</si>
  <si>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</si>
  <si>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</si>
  <si>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</si>
  <si>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</si>
  <si>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</si>
  <si>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</si>
  <si>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</si>
  <si>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</si>
  <si>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</si>
  <si>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</si>
  <si>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</si>
  <si>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</si>
  <si>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</si>
  <si>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</si>
  <si>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</si>
  <si>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</si>
  <si>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</si>
  <si>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</si>
  <si>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</si>
  <si>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</si>
  <si>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</si>
  <si>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</si>
  <si>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</si>
  <si>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</si>
  <si>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</si>
  <si>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</si>
  <si>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</si>
  <si>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</si>
  <si>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</si>
  <si>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</si>
  <si>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</si>
  <si>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</si>
  <si>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</si>
  <si>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</si>
  <si>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</si>
  <si>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</si>
  <si>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</si>
  <si>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</si>
  <si>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</si>
  <si>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</si>
  <si>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</si>
  <si>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</si>
  <si>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</si>
  <si>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</si>
  <si>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</si>
  <si>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</si>
  <si>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</si>
  <si>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</si>
  <si>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</si>
  <si>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</si>
  <si>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</si>
  <si>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</si>
  <si>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</si>
  <si>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</si>
  <si>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</si>
  <si>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</si>
  <si>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</si>
  <si>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</si>
  <si>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</si>
  <si>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</si>
  <si>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</si>
  <si>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</si>
  <si>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</si>
  <si>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</si>
  <si>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</si>
  <si>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</si>
  <si>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</si>
  <si>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</si>
  <si>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</si>
  <si>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</si>
  <si>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</si>
  <si>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</si>
  <si>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</si>
  <si>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</si>
  <si>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</si>
  <si>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</si>
  <si>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</si>
  <si>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</si>
  <si>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</si>
  <si>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</si>
  <si>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</si>
  <si>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</si>
  <si>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</si>
  <si>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</si>
  <si>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</si>
  <si>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</si>
  <si>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</si>
  <si>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</si>
  <si>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</si>
  <si>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</si>
  <si>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</si>
  <si>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</si>
  <si>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</si>
  <si>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</si>
  <si>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</si>
  <si>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</si>
  <si>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</si>
  <si>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</si>
  <si>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</si>
  <si>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</si>
  <si>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</si>
  <si>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</si>
  <si>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</si>
  <si>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</si>
  <si>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</si>
  <si>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</si>
  <si>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</si>
  <si>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</si>
  <si>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</si>
  <si>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</si>
  <si>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</si>
  <si>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</si>
  <si>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</si>
  <si>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</si>
  <si>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</si>
  <si>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</si>
  <si>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</si>
  <si>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</si>
  <si>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</si>
  <si>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</si>
  <si>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</si>
  <si>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</si>
  <si>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</si>
  <si>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</si>
  <si>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</si>
  <si>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</si>
  <si>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</si>
  <si>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</si>
  <si>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</si>
  <si>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</si>
  <si>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</si>
  <si>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</si>
  <si>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</si>
  <si>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</si>
  <si>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</si>
  <si>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</si>
  <si>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</si>
  <si>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</si>
  <si>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</si>
  <si>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</si>
  <si>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</si>
  <si>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</si>
  <si>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</si>
  <si>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</si>
  <si>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</si>
  <si>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</si>
  <si>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</si>
  <si>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</si>
  <si>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</si>
  <si>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</si>
  <si>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</si>
  <si>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</si>
  <si>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</si>
  <si>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</si>
  <si>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</si>
  <si>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</si>
  <si>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</si>
  <si>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</si>
  <si>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</si>
  <si>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</si>
  <si>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</si>
  <si>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</si>
  <si>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</si>
  <si>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</si>
  <si>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</si>
  <si>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</si>
  <si>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</si>
  <si>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</si>
  <si>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</si>
  <si>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</si>
  <si>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</si>
  <si>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</si>
  <si>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</si>
  <si>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</si>
  <si>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</si>
  <si>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</si>
  <si>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</si>
  <si>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</si>
  <si>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</si>
  <si>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</si>
  <si>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</si>
  <si>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</si>
  <si>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</si>
  <si>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</si>
  <si>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</si>
  <si>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</si>
  <si>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</si>
  <si>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</si>
  <si>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</si>
  <si>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</si>
  <si>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</si>
  <si>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</si>
  <si>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</si>
  <si>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</si>
  <si>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</si>
  <si>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</si>
  <si>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</si>
  <si>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</si>
  <si>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</si>
  <si>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</si>
  <si>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</si>
  <si>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</si>
  <si>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</si>
  <si>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</si>
  <si>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</si>
  <si>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</si>
  <si>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</si>
  <si>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</si>
  <si>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</si>
  <si>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</si>
  <si>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</si>
  <si>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</si>
  <si>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</si>
  <si>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</si>
  <si>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</si>
  <si>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</si>
  <si>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</si>
  <si>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</si>
  <si>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</si>
  <si>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</si>
  <si>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</si>
  <si>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</si>
  <si>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</si>
  <si>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</si>
  <si>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</si>
  <si>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</si>
  <si>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</si>
  <si>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</si>
  <si>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</si>
  <si>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</si>
  <si>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</si>
  <si>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</si>
  <si>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</si>
  <si>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</si>
  <si>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</si>
  <si>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</si>
  <si>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</si>
  <si>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</si>
  <si>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</si>
  <si>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</si>
  <si>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</si>
  <si>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</si>
  <si>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</si>
  <si>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</si>
  <si>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</si>
  <si>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</si>
  <si>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</si>
  <si>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</si>
  <si>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</si>
  <si>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</si>
  <si>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</si>
  <si>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</si>
  <si>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</si>
  <si>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</si>
  <si>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</si>
  <si>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</si>
  <si>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</si>
  <si>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</si>
  <si>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</si>
  <si>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</si>
  <si>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</si>
  <si>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</si>
  <si>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</si>
  <si>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</si>
  <si>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</si>
  <si>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</si>
  <si>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</si>
  <si>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</si>
  <si>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</si>
  <si>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</si>
  <si>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</si>
  <si>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</si>
  <si>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</si>
  <si>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</si>
  <si>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</si>
  <si>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</si>
  <si>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</si>
  <si>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</si>
  <si>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</si>
  <si>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</si>
  <si>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</si>
  <si>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</si>
  <si>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</si>
  <si>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</si>
  <si>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</si>
  <si>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</si>
  <si>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</si>
  <si>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</si>
  <si>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</si>
  <si>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</si>
  <si>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</si>
  <si>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</si>
  <si>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</si>
  <si>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</si>
  <si>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</si>
  <si>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</si>
  <si>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</si>
  <si>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</si>
  <si>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</si>
  <si>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</si>
  <si>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</si>
  <si>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</si>
  <si>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</si>
  <si>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</si>
  <si>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</si>
  <si>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</si>
  <si>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</si>
  <si>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</si>
  <si>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</si>
  <si>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</si>
  <si>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</si>
  <si>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</si>
  <si>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</si>
  <si>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</si>
  <si>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</si>
  <si>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</si>
  <si>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</si>
  <si>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</si>
  <si>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</si>
  <si>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</si>
  <si>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</si>
  <si>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</si>
  <si>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</si>
  <si>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</si>
  <si>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</si>
  <si>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</si>
  <si>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</si>
  <si>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</si>
  <si>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</si>
  <si>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</si>
  <si>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</si>
  <si>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</si>
  <si>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</si>
  <si>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</si>
  <si>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</si>
  <si>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</si>
  <si>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</si>
  <si>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</si>
  <si>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</si>
  <si>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</si>
  <si>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</si>
  <si>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</si>
  <si>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</si>
  <si>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</si>
  <si>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</si>
  <si>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</si>
  <si>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</si>
  <si>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</si>
  <si>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</si>
  <si>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</si>
  <si>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</si>
  <si>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</si>
  <si>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</si>
  <si>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</si>
  <si>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</si>
  <si>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</si>
  <si>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</si>
  <si>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</si>
  <si>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</si>
  <si>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</si>
  <si>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</si>
  <si>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</si>
  <si>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</si>
  <si>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</si>
  <si>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</si>
  <si>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</si>
  <si>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</si>
  <si>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</si>
  <si>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</si>
  <si>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</si>
  <si>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</si>
  <si>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</si>
  <si>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</si>
  <si>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</si>
  <si>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</si>
  <si>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</si>
  <si>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</si>
  <si>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</si>
  <si>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</si>
  <si>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</si>
  <si>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</si>
  <si>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</si>
  <si>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</si>
  <si>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</si>
  <si>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</si>
  <si>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</si>
  <si>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</si>
  <si>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</si>
  <si>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</si>
  <si>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</si>
  <si>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</si>
  <si>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</si>
  <si>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</si>
  <si>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</si>
  <si>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</si>
  <si>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</si>
  <si>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</si>
  <si>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</si>
  <si>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</si>
  <si>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</si>
  <si>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</si>
  <si>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</si>
  <si>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</si>
  <si>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</si>
  <si>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</si>
  <si>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</si>
  <si>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</si>
  <si>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</si>
  <si>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</si>
  <si>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</si>
  <si>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</si>
  <si>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</si>
  <si>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</si>
  <si>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</si>
  <si>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</si>
  <si>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</si>
  <si>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</si>
  <si>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</si>
  <si>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</si>
  <si>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</si>
  <si>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</si>
  <si>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</si>
  <si>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</si>
  <si>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</si>
  <si>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</si>
  <si>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</si>
  <si>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</si>
  <si>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</si>
  <si>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</si>
  <si>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</si>
  <si>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</si>
  <si>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</si>
  <si>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</si>
  <si>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</si>
  <si>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</si>
  <si>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</si>
  <si>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</si>
  <si>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</si>
  <si>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</si>
  <si>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</si>
  <si>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</si>
  <si>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</si>
  <si>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</si>
  <si>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</si>
  <si>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</si>
  <si>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</si>
  <si>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</si>
  <si>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</si>
  <si>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</si>
  <si>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</si>
  <si>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</si>
  <si>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</si>
  <si>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</si>
  <si>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</si>
  <si>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</si>
  <si>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</si>
  <si>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</si>
  <si>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</si>
  <si>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</si>
  <si>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</si>
  <si>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</si>
  <si>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</si>
  <si>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</si>
  <si>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</si>
  <si>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</si>
  <si>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</si>
  <si>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</si>
  <si>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</si>
  <si>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</si>
  <si>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</si>
  <si>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</si>
  <si>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</si>
  <si>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</si>
  <si>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</si>
  <si>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</si>
  <si>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</si>
  <si>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</si>
  <si>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</si>
  <si>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</si>
  <si>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</si>
  <si>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</si>
  <si>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</si>
  <si>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</si>
  <si>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</si>
  <si>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</si>
  <si>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</si>
  <si>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</si>
  <si>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</si>
  <si>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</si>
  <si>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</si>
  <si>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</si>
  <si>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</si>
  <si>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</si>
  <si>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</si>
  <si>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</si>
  <si>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</si>
  <si>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</si>
  <si>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</si>
  <si>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</si>
  <si>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</si>
  <si>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</si>
  <si>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</si>
  <si>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</si>
  <si>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</si>
  <si>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</si>
  <si>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</si>
  <si>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</si>
  <si>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</si>
  <si>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</si>
  <si>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</si>
  <si>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</si>
  <si>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</si>
  <si>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</si>
  <si>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</si>
  <si>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</si>
  <si>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</si>
  <si>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</si>
  <si>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</si>
  <si>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</si>
  <si>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</si>
  <si>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</si>
  <si>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</si>
  <si>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</si>
  <si>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</si>
  <si>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</si>
  <si>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</si>
  <si>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</si>
  <si>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</si>
  <si>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</si>
  <si>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</si>
  <si>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</si>
  <si>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</si>
  <si>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</si>
  <si>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</si>
  <si>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</si>
  <si>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</si>
  <si>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</si>
  <si>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</si>
  <si>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</si>
  <si>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</si>
  <si>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</si>
  <si>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</si>
  <si>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</si>
  <si>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</si>
  <si>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</si>
  <si>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</si>
  <si>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</si>
  <si>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</si>
  <si>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</si>
  <si>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</si>
  <si>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</si>
  <si>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</si>
  <si>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</si>
  <si>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</si>
  <si>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</si>
  <si>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</si>
  <si>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</si>
  <si>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</si>
  <si>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</si>
  <si>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</si>
  <si>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</si>
  <si>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</si>
  <si>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</si>
  <si>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</si>
  <si>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</si>
  <si>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</si>
  <si>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</si>
  <si>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</si>
  <si>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</si>
  <si>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</si>
  <si>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</si>
  <si>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</si>
  <si>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</si>
  <si>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</si>
  <si>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</si>
  <si>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</si>
  <si>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</si>
  <si>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</si>
  <si>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</si>
  <si>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</si>
  <si>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</si>
  <si>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</si>
  <si>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</si>
  <si>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</si>
  <si>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</si>
  <si>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</si>
  <si>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</si>
  <si>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</si>
  <si>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</si>
  <si>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</si>
  <si>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</si>
  <si>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</si>
  <si>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</si>
  <si>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</si>
  <si>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</si>
  <si>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</si>
  <si>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</si>
  <si>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</si>
  <si>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</si>
  <si>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</si>
  <si>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</si>
  <si>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</si>
  <si>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</si>
  <si>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</si>
  <si>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</si>
  <si>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</si>
  <si>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</si>
  <si>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</si>
  <si>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</si>
  <si>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</si>
  <si>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</si>
  <si>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</si>
  <si>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</si>
  <si>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</si>
  <si>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</si>
  <si>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</si>
  <si>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</si>
  <si>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</si>
  <si>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</si>
  <si>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</si>
  <si>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</si>
  <si>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</si>
  <si>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</si>
  <si>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</si>
  <si>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</si>
  <si>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</si>
  <si>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</si>
  <si>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</si>
  <si>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</si>
  <si>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</si>
  <si>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</si>
  <si>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</si>
  <si>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</si>
  <si>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</si>
  <si>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</si>
  <si>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</si>
  <si>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</si>
  <si>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</si>
  <si>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</si>
  <si>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</si>
  <si>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</si>
  <si>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</si>
  <si>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</si>
  <si>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</si>
  <si>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</si>
  <si>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</si>
  <si>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</si>
  <si>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</si>
  <si>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</si>
  <si>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</si>
  <si>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</si>
  <si>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</si>
  <si>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</si>
  <si>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</si>
  <si>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</si>
  <si>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</si>
  <si>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</si>
  <si>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</si>
  <si>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</si>
  <si>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</si>
  <si>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</si>
  <si>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</si>
  <si>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</si>
  <si>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</si>
  <si>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</si>
  <si>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</si>
  <si>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</si>
  <si>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</si>
  <si>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</si>
  <si>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</si>
  <si>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</si>
  <si>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</si>
  <si>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</si>
  <si>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</si>
  <si>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</si>
  <si>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</si>
  <si>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</si>
  <si>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</si>
  <si>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</si>
  <si>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</si>
  <si>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</si>
  <si>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</si>
  <si>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</si>
  <si>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</si>
  <si>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</si>
  <si>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</si>
  <si>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</si>
  <si>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</si>
  <si>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</si>
  <si>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</si>
  <si>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</si>
  <si>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</si>
  <si>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</si>
  <si>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</si>
  <si>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</si>
  <si>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</si>
  <si>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</si>
  <si>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</si>
  <si>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</si>
  <si>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</si>
  <si>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</si>
  <si>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</si>
  <si>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</si>
  <si>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</si>
  <si>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</si>
  <si>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</si>
  <si>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</si>
  <si>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</si>
  <si>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</si>
  <si>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</si>
  <si>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</si>
  <si>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</si>
  <si>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</si>
  <si>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</si>
  <si>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</si>
  <si>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</si>
  <si>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</si>
  <si>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</si>
  <si>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</si>
  <si>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</si>
  <si>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</si>
  <si>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</si>
  <si>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</si>
  <si>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</si>
  <si>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</si>
  <si>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</si>
  <si>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</si>
  <si>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</si>
  <si>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</si>
  <si>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</si>
  <si>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</si>
  <si>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</si>
  <si>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</si>
  <si>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</si>
  <si>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</si>
  <si>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</si>
  <si>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</si>
  <si>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</si>
  <si>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</si>
  <si>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</si>
  <si>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</si>
  <si>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</si>
  <si>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</si>
  <si>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</si>
  <si>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</si>
  <si>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</si>
  <si>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</si>
  <si>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</si>
  <si>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</si>
  <si>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</si>
  <si>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</si>
  <si>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</si>
  <si>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</si>
  <si>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</si>
  <si>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</si>
  <si>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</si>
  <si>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</si>
  <si>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</si>
  <si>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</si>
  <si>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</si>
  <si>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</si>
  <si>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</si>
  <si>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</si>
  <si>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</si>
  <si>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</si>
  <si>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</si>
  <si>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</si>
  <si>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</si>
  <si>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</si>
  <si>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</si>
  <si>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</si>
  <si>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</si>
  <si>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</si>
  <si>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</si>
  <si>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</si>
  <si>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</si>
  <si>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</si>
  <si>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</si>
  <si>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</si>
  <si>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</si>
  <si>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</si>
  <si>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</si>
  <si>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</si>
  <si>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</si>
  <si>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</si>
  <si>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</si>
  <si>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</si>
  <si>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</si>
  <si>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</si>
  <si>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</si>
  <si>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</si>
  <si>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</si>
  <si>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</si>
  <si>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</si>
  <si>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</si>
  <si>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</si>
  <si>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</si>
  <si>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</si>
  <si>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</si>
  <si>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</si>
  <si>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</si>
  <si>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</si>
  <si>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</si>
  <si>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</si>
  <si>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</si>
  <si>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</si>
  <si>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</si>
  <si>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</si>
  <si>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</si>
  <si>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</si>
  <si>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</si>
  <si>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</si>
  <si>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</si>
  <si>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</si>
  <si>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</si>
  <si>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</si>
  <si>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</si>
  <si>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</si>
  <si>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</si>
  <si>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</si>
  <si>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</si>
  <si>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</si>
  <si>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</si>
  <si>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</si>
  <si>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</si>
  <si>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</si>
  <si>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</si>
  <si>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</si>
  <si>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</si>
  <si>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</si>
  <si>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</si>
  <si>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</si>
  <si>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</si>
  <si>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</si>
  <si>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</si>
  <si>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</si>
  <si>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</si>
  <si>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</si>
  <si>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</si>
  <si>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</si>
  <si>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</si>
  <si>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</si>
  <si>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</si>
  <si>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</si>
  <si>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</si>
  <si>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</si>
  <si>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</si>
  <si>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</si>
  <si>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</si>
  <si>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</si>
  <si>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</si>
  <si>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</si>
  <si>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</si>
  <si>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</si>
  <si>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</si>
  <si>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</si>
  <si>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</si>
  <si>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</si>
  <si>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</si>
  <si>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</si>
  <si>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</si>
  <si>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</si>
  <si>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</si>
  <si>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</si>
  <si>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</si>
  <si>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</si>
  <si>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</si>
  <si>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</si>
  <si>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</si>
  <si>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</si>
  <si>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</si>
  <si>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</si>
  <si>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</si>
  <si>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</si>
  <si>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</si>
  <si>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</si>
  <si>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</si>
  <si>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</si>
  <si>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</si>
  <si>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</si>
  <si>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</si>
  <si>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</si>
  <si>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</si>
  <si>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</si>
  <si>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</si>
  <si>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</si>
  <si>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</si>
  <si>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</si>
  <si>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</si>
  <si>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</si>
  <si>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</si>
  <si>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</si>
  <si>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</si>
  <si>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</si>
  <si>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</si>
  <si>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</si>
  <si>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</si>
  <si>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</si>
  <si>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</si>
  <si>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</si>
  <si>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</si>
  <si>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</si>
  <si>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</si>
  <si>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</si>
  <si>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</si>
  <si>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</si>
  <si>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</si>
  <si>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</si>
  <si>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</si>
  <si>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</si>
  <si>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</si>
  <si>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</si>
  <si>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</si>
  <si>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</si>
  <si>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</si>
  <si>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</si>
  <si>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</si>
  <si>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</si>
  <si>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</si>
  <si>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</si>
  <si>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</si>
  <si>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</si>
  <si>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</si>
  <si>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</si>
  <si>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</si>
  <si>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</si>
  <si>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</si>
  <si>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</si>
  <si>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</si>
  <si>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</si>
  <si>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</si>
  <si>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</si>
  <si>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</si>
  <si>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</si>
  <si>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</si>
  <si>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</si>
  <si>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</si>
  <si>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</si>
  <si>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</si>
  <si>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</si>
  <si>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</si>
  <si>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</si>
  <si>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</si>
  <si>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</si>
  <si>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</si>
  <si>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</si>
  <si>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</si>
  <si>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</si>
  <si>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</si>
  <si>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</si>
  <si>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</si>
  <si>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</si>
  <si>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</si>
  <si>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</si>
  <si>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</si>
  <si>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</si>
  <si>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</si>
  <si>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</si>
  <si>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</si>
  <si>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</si>
  <si>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</si>
  <si>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</si>
  <si>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</si>
  <si>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</si>
  <si>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</si>
  <si>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</si>
  <si>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</si>
  <si>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</si>
  <si>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</si>
  <si>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</si>
  <si>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</si>
  <si>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</si>
  <si>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</si>
  <si>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</si>
  <si>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</si>
  <si>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</si>
  <si>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</si>
  <si>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</si>
  <si>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</si>
  <si>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</si>
  <si>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</si>
  <si>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</si>
  <si>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</si>
  <si>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</si>
  <si>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</si>
  <si>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</si>
  <si>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</si>
  <si>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</si>
  <si>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</si>
  <si>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</si>
  <si>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</si>
  <si>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</si>
  <si>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</si>
  <si>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</si>
  <si>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</si>
  <si>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</si>
  <si>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</si>
  <si>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</si>
  <si>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</si>
  <si>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</si>
  <si>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</si>
  <si>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</si>
  <si>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</si>
  <si>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</si>
  <si>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</si>
  <si>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</si>
  <si>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</si>
  <si>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</si>
  <si>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</si>
  <si>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</si>
  <si>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</si>
  <si>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</si>
  <si>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</si>
  <si>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</si>
  <si>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</si>
  <si>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</si>
  <si>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</si>
  <si>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</si>
  <si>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</si>
  <si>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</si>
  <si>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</si>
  <si>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</si>
  <si>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</si>
  <si>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</si>
  <si>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</si>
  <si>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</si>
  <si>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</si>
  <si>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</si>
  <si>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</si>
  <si>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</si>
  <si>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</si>
  <si>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</si>
  <si>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</si>
  <si>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</si>
  <si>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</si>
  <si>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</si>
  <si>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</si>
  <si>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</si>
  <si>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</si>
  <si>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</si>
  <si>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</si>
  <si>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</si>
  <si>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</si>
  <si>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</si>
  <si>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</si>
  <si>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</si>
  <si>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</si>
  <si>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</si>
  <si>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</si>
  <si>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</si>
  <si>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</si>
  <si>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</si>
  <si>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</si>
  <si>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</si>
  <si>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</si>
  <si>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</si>
  <si>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</si>
  <si>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</si>
  <si>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</si>
  <si>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</si>
  <si>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</si>
  <si>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</si>
  <si>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</si>
  <si>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</si>
  <si>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</si>
  <si>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</si>
  <si>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</si>
  <si>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</si>
  <si>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</si>
  <si>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</si>
  <si>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</si>
  <si>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</si>
  <si>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</si>
  <si>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</si>
  <si>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</si>
  <si>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</si>
  <si>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</si>
  <si>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</si>
  <si>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</si>
  <si>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</si>
  <si>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</si>
  <si>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</si>
  <si>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</si>
  <si>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</si>
  <si>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</si>
  <si>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</si>
  <si>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</si>
  <si>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</si>
  <si>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</si>
  <si>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</si>
  <si>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</si>
  <si>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</si>
  <si>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</si>
  <si>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</si>
  <si>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</si>
  <si>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</si>
  <si>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</si>
  <si>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</si>
  <si>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</si>
  <si>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</si>
  <si>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</si>
  <si>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</si>
  <si>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</si>
  <si>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</si>
  <si>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</si>
  <si>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</si>
  <si>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</si>
  <si>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</si>
  <si>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</si>
  <si>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</si>
  <si>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</si>
  <si>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</si>
  <si>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</si>
  <si>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</si>
  <si>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</si>
  <si>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</si>
  <si>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</si>
  <si>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</si>
  <si>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</si>
  <si>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</si>
  <si>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</si>
  <si>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</si>
  <si>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</si>
  <si>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</si>
  <si>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</si>
  <si>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</si>
  <si>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</si>
  <si>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</si>
  <si>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</si>
  <si>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</si>
  <si>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</si>
  <si>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</si>
  <si>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</si>
  <si>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</si>
  <si>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</si>
  <si>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</si>
  <si>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</si>
  <si>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</si>
  <si>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</si>
  <si>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</si>
  <si>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</si>
  <si>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</si>
  <si>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</si>
  <si>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</si>
  <si>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</si>
  <si>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</si>
  <si>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</si>
  <si>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</si>
  <si>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</si>
  <si>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</si>
  <si>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</si>
  <si>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</si>
  <si>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</si>
  <si>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</si>
  <si>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</si>
  <si>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</si>
  <si>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</si>
  <si>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</si>
  <si>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</si>
  <si>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</si>
  <si>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</si>
  <si>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</si>
  <si>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</si>
  <si>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</si>
  <si>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</si>
  <si>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</si>
  <si>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</si>
  <si>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</si>
  <si>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</si>
  <si>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</si>
  <si>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</si>
  <si>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</si>
  <si>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</si>
  <si>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</si>
  <si>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</si>
  <si>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</si>
  <si>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</si>
  <si>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</si>
  <si>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</si>
  <si>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</si>
  <si>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</si>
  <si>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</si>
  <si>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</si>
  <si>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</si>
  <si>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</si>
  <si>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</si>
  <si>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</si>
  <si>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</si>
  <si>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</si>
  <si>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</si>
  <si>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</si>
  <si>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</si>
  <si>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</si>
  <si>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</si>
  <si>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</si>
  <si>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</si>
  <si>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</si>
  <si>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</si>
  <si>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</si>
  <si>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</si>
  <si>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</si>
  <si>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</si>
  <si>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</si>
  <si>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</si>
  <si>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</si>
  <si>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</si>
  <si>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</si>
  <si>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</si>
  <si>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</si>
  <si>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</si>
  <si>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</si>
  <si>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</si>
  <si>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</si>
  <si>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</si>
  <si>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</si>
  <si>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</si>
  <si>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</si>
  <si>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</si>
  <si>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</si>
  <si>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</si>
  <si>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</si>
  <si>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</si>
  <si>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</si>
  <si>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</si>
  <si>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</si>
  <si>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</si>
  <si>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</si>
  <si>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</si>
  <si>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</si>
  <si>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</si>
  <si>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</si>
  <si>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</si>
  <si>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</si>
  <si>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</si>
  <si>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</si>
  <si>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</si>
  <si>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</si>
  <si>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</si>
  <si>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</si>
  <si>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</si>
  <si>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</si>
  <si>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</si>
  <si>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</si>
  <si>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</si>
  <si>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</si>
  <si>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</si>
  <si>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</si>
  <si>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</si>
  <si>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</si>
  <si>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</si>
  <si>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</si>
  <si>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</si>
  <si>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</si>
  <si>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</si>
  <si>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</si>
  <si>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</si>
  <si>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</si>
  <si>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</si>
  <si>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</si>
  <si>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</si>
  <si>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</si>
  <si>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</si>
  <si>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</si>
  <si>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</si>
  <si>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</si>
  <si>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</si>
  <si>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</si>
  <si>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</si>
  <si>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</si>
  <si>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</si>
  <si>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</si>
  <si>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</si>
  <si>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</si>
  <si>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</si>
  <si>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</si>
  <si>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</si>
  <si>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</si>
  <si>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</si>
  <si>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</si>
  <si>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</si>
  <si>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</si>
  <si>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</si>
  <si>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</si>
  <si>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</si>
  <si>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</si>
  <si>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</si>
  <si>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</si>
  <si>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</si>
  <si>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</si>
  <si>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</si>
  <si>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</si>
  <si>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</si>
  <si>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</si>
  <si>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</si>
  <si>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</si>
  <si>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</si>
  <si>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</si>
  <si>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</si>
  <si>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</si>
  <si>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</si>
  <si>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</si>
  <si>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</si>
  <si>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</si>
  <si>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</si>
  <si>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</si>
  <si>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</si>
  <si>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</si>
  <si>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</si>
  <si>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</si>
  <si>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</si>
  <si>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</si>
  <si>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</si>
  <si>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</si>
  <si>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</si>
  <si>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</si>
  <si>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</si>
  <si>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</si>
  <si>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</si>
  <si>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</si>
  <si>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</si>
  <si>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</si>
  <si>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</si>
  <si>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</si>
  <si>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</si>
  <si>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</si>
  <si>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</si>
  <si>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</si>
  <si>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</si>
  <si>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</si>
  <si>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</si>
  <si>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</si>
  <si>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</si>
  <si>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</si>
  <si>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</si>
  <si>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</si>
  <si>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</si>
  <si>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</si>
  <si>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</si>
  <si>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</si>
  <si>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</si>
  <si>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</si>
  <si>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</si>
  <si>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</si>
  <si>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</si>
  <si>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</si>
  <si>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</si>
  <si>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</si>
  <si>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</si>
  <si>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</si>
  <si>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</si>
  <si>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</si>
  <si>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</si>
  <si>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</si>
  <si>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</si>
  <si>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</si>
  <si>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</si>
  <si>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</si>
  <si>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</si>
  <si>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</si>
  <si>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</si>
  <si>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</si>
  <si>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</si>
  <si>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</si>
  <si>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</si>
  <si>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</si>
  <si>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</si>
  <si>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</si>
  <si>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</si>
  <si>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</si>
  <si>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</si>
  <si>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</si>
  <si>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</si>
  <si>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</si>
  <si>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</si>
  <si>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</si>
  <si>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</si>
  <si>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</si>
  <si>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</si>
  <si>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</si>
  <si>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</si>
  <si>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</si>
  <si>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</si>
  <si>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</si>
  <si>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</si>
  <si>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</si>
  <si>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</si>
  <si>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</si>
  <si>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</si>
  <si>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</si>
  <si>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</si>
  <si>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</si>
  <si>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</si>
  <si>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</si>
  <si>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</si>
  <si>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</si>
  <si>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</si>
  <si>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</si>
  <si>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</si>
  <si>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</si>
  <si>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</si>
  <si>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</si>
  <si>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</si>
  <si>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</si>
  <si>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</si>
  <si>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</si>
  <si>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</si>
  <si>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</si>
  <si>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</si>
  <si>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</si>
  <si>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</si>
  <si>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</si>
  <si>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</si>
  <si>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</si>
  <si>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</si>
  <si>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</si>
  <si>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</si>
  <si>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</si>
  <si>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</si>
  <si>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</si>
  <si>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</si>
  <si>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</si>
  <si>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</si>
  <si>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</si>
  <si>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</si>
  <si>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</si>
  <si>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</si>
  <si>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</si>
  <si>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</si>
  <si>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</si>
  <si>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</si>
  <si>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</si>
  <si>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</si>
  <si>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</si>
  <si>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</si>
  <si>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</si>
  <si>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</si>
  <si>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</si>
  <si>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</si>
  <si>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</si>
  <si>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</si>
  <si>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</si>
  <si>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</si>
  <si>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</si>
  <si>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</si>
  <si>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</si>
  <si>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</si>
  <si>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</si>
  <si>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</si>
  <si>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</si>
  <si>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</si>
  <si>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</si>
  <si>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</si>
  <si>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</si>
  <si>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</si>
  <si>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</si>
  <si>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</si>
  <si>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</si>
  <si>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</si>
  <si>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</si>
  <si>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</si>
  <si>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</si>
  <si>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</si>
  <si>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</si>
  <si>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</si>
  <si>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</si>
  <si>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</si>
  <si>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</si>
  <si>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</si>
  <si>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</si>
  <si>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</si>
  <si>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</si>
  <si>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</si>
  <si>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</si>
  <si>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</si>
  <si>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</si>
  <si>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</si>
  <si>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</si>
  <si>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</si>
  <si>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</si>
  <si>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</si>
  <si>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</si>
  <si>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</si>
  <si>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</si>
  <si>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</si>
  <si>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</si>
  <si>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</si>
  <si>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</si>
  <si>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</si>
  <si>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</si>
  <si>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</si>
  <si>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</si>
  <si>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</si>
  <si>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</si>
  <si>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</si>
  <si>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</si>
  <si>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</si>
  <si>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</si>
  <si>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</si>
  <si>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</si>
  <si>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</si>
  <si>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</si>
  <si>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</si>
  <si>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</si>
  <si>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</si>
  <si>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</si>
  <si>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</si>
  <si>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</si>
  <si>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</si>
  <si>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</si>
  <si>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</si>
  <si>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</si>
  <si>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</si>
  <si>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</si>
  <si>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</si>
  <si>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</si>
  <si>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</si>
  <si>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</si>
  <si>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</si>
  <si>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</si>
  <si>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</si>
  <si>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</si>
  <si>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</si>
  <si>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</si>
  <si>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</si>
  <si>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</si>
  <si>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</si>
  <si>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</si>
  <si>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</si>
  <si>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</si>
  <si>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</si>
  <si>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</si>
  <si>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</si>
  <si>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</si>
  <si>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</si>
  <si>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</si>
  <si>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</si>
  <si>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</si>
  <si>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</si>
  <si>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</si>
  <si>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</si>
  <si>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</si>
  <si>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</si>
  <si>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</si>
  <si>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</si>
  <si>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</si>
  <si>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</si>
  <si>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</si>
  <si>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</si>
  <si>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</si>
  <si>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</si>
  <si>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</si>
  <si>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</si>
  <si>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</si>
  <si>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</si>
  <si>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</si>
  <si>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</si>
  <si>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</si>
  <si>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</si>
  <si>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</si>
  <si>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</si>
  <si>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</si>
  <si>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</si>
  <si>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</si>
  <si>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</si>
  <si>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</si>
  <si>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</si>
  <si>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</si>
  <si>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</si>
  <si>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</si>
  <si>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</si>
  <si>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</si>
  <si>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</si>
  <si>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</si>
  <si>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</si>
  <si>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</si>
  <si>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</si>
  <si>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</si>
  <si>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</si>
  <si>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</si>
  <si>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</si>
  <si>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</si>
  <si>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</si>
  <si>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</si>
  <si>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</si>
  <si>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</si>
  <si>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</si>
  <si>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</si>
  <si>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</si>
  <si>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</si>
  <si>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</si>
  <si>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</si>
  <si>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</si>
  <si>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</si>
  <si>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</si>
  <si>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</si>
  <si>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</si>
  <si>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</si>
  <si>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</si>
  <si>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</si>
  <si>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</si>
  <si>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</si>
  <si>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</si>
  <si>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</si>
  <si>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</si>
  <si>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</si>
  <si>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</si>
  <si>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</si>
  <si>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</si>
  <si>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</si>
  <si>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</si>
  <si>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</si>
  <si>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</si>
  <si>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</si>
  <si>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</si>
  <si>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</si>
  <si>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</si>
  <si>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</si>
  <si>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</si>
  <si>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</si>
  <si>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</si>
  <si>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</si>
  <si>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</si>
  <si>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</si>
  <si>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</si>
  <si>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</si>
  <si>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</si>
  <si>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</si>
  <si>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</si>
  <si>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</si>
  <si>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</si>
  <si>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</si>
  <si>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</si>
  <si>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</si>
  <si>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</si>
  <si>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</si>
  <si>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</si>
  <si>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</si>
  <si>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</si>
  <si>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</si>
  <si>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</si>
  <si>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</si>
  <si>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</si>
  <si>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</si>
  <si>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</si>
  <si>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</si>
  <si>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</si>
  <si>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</si>
  <si>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</si>
  <si>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</si>
  <si>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</si>
  <si>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</si>
  <si>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</si>
  <si>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</si>
  <si>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</si>
  <si>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</si>
  <si>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</si>
  <si>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</si>
  <si>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</si>
  <si>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</si>
  <si>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</si>
  <si>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</si>
  <si>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</si>
  <si>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</si>
  <si>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</si>
  <si>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</si>
  <si>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</si>
  <si>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</si>
  <si>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</si>
  <si>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</si>
  <si>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</si>
  <si>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</si>
  <si>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</si>
  <si>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</si>
  <si>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</si>
  <si>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</si>
  <si>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</si>
  <si>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</si>
  <si>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</si>
  <si>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</si>
  <si>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</si>
  <si>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</si>
  <si>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</si>
  <si>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</si>
  <si>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</si>
  <si>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</si>
  <si>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</si>
  <si>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</si>
  <si>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</si>
  <si>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</si>
  <si>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</si>
  <si>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</si>
  <si>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</si>
  <si>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</si>
  <si>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</si>
  <si>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</si>
  <si>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</si>
  <si>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</si>
  <si>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</si>
  <si>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</si>
  <si>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</si>
  <si>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</si>
  <si>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</si>
  <si>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</si>
  <si>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</si>
  <si>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</si>
  <si>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</si>
  <si>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</si>
  <si>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</si>
  <si>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</si>
  <si>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</si>
  <si>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</si>
  <si>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</si>
  <si>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</si>
  <si>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</si>
  <si>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</si>
  <si>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</si>
  <si>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</si>
  <si>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</si>
  <si>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</si>
  <si>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</si>
  <si>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</si>
  <si>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</si>
  <si>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</si>
  <si>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</si>
  <si>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</si>
  <si>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</si>
  <si>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</si>
  <si>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</si>
  <si>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</si>
  <si>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</si>
  <si>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</si>
  <si>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</si>
  <si>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</si>
  <si>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</si>
  <si>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</si>
  <si>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</si>
  <si>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</si>
  <si>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</si>
  <si>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</si>
  <si>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</si>
  <si>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</si>
  <si>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</si>
  <si>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</si>
  <si>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</si>
  <si>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</si>
  <si>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</si>
  <si>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</si>
  <si>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</si>
  <si>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</si>
  <si>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</si>
  <si>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</si>
  <si>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</si>
  <si>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</si>
  <si>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</si>
  <si>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</si>
  <si>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</si>
  <si>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</si>
  <si>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</si>
  <si>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</si>
  <si>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</si>
  <si>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</si>
  <si>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</si>
  <si>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</si>
  <si>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</si>
  <si>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</si>
  <si>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</si>
  <si>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</si>
  <si>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</si>
  <si>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</si>
  <si>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</si>
  <si>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</si>
  <si>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</si>
  <si>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</si>
  <si>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</si>
  <si>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</si>
  <si>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</si>
  <si>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</si>
  <si>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</si>
  <si>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</si>
  <si>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</si>
  <si>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</si>
  <si>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</si>
  <si>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</si>
  <si>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</si>
  <si>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</si>
  <si>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</si>
  <si>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</si>
  <si>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</si>
  <si>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</si>
  <si>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</si>
  <si>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</si>
  <si>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</si>
  <si>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</si>
  <si>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</si>
  <si>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</si>
  <si>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</si>
  <si>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</si>
  <si>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</si>
  <si>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</si>
  <si>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</si>
  <si>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</si>
  <si>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</si>
  <si>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</si>
  <si>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</si>
  <si>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</si>
  <si>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</si>
  <si>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</si>
  <si>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</si>
  <si>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</si>
  <si>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</si>
  <si>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</si>
  <si>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</si>
  <si>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</si>
  <si>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</si>
  <si>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</si>
  <si>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</si>
  <si>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</si>
  <si>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</si>
  <si>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</si>
  <si>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</si>
  <si>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</si>
  <si>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</si>
  <si>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</si>
  <si>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</si>
  <si>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</si>
  <si>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</si>
  <si>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</si>
  <si>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</si>
  <si>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</si>
  <si>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</si>
  <si>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</si>
  <si>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</si>
  <si>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</si>
  <si>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</si>
  <si>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</si>
  <si>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</si>
  <si>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</si>
  <si>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</si>
  <si>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</si>
  <si>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</si>
  <si>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</si>
  <si>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</si>
  <si>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</si>
  <si>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</si>
  <si>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</si>
  <si>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</si>
  <si>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</si>
  <si>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</si>
  <si>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</si>
  <si>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</si>
  <si>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</si>
  <si>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</si>
  <si>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</si>
  <si>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</si>
  <si>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</si>
  <si>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</si>
  <si>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</si>
  <si>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</si>
  <si>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</si>
  <si>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</si>
  <si>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</si>
  <si>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</si>
  <si>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</si>
  <si>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</si>
  <si>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</si>
  <si>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</si>
  <si>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</si>
  <si>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</si>
  <si>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</si>
  <si>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</si>
  <si>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</si>
  <si>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</si>
  <si>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</si>
  <si>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</si>
  <si>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</si>
  <si>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</si>
  <si>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</si>
  <si>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</si>
  <si>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</si>
  <si>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</si>
  <si>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</si>
  <si>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</si>
  <si>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</si>
  <si>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</si>
  <si>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</si>
  <si>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</si>
  <si>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</si>
  <si>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</si>
  <si>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</si>
  <si>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</si>
  <si>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</si>
  <si>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</si>
  <si>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</si>
  <si>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</si>
  <si>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</si>
  <si>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</si>
  <si>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</si>
  <si>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</si>
  <si>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</si>
  <si>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</si>
  <si>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</si>
  <si>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</si>
  <si>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</si>
  <si>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</si>
  <si>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</si>
  <si>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</si>
  <si>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</si>
  <si>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</si>
  <si>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</si>
  <si>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</si>
  <si>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</si>
  <si>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</si>
  <si>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</si>
  <si>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</si>
  <si>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</si>
  <si>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</si>
  <si>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</si>
  <si>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</si>
  <si>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</si>
  <si>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</si>
  <si>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</si>
  <si>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</si>
  <si>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</si>
  <si>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</si>
  <si>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</si>
  <si>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</si>
  <si>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</si>
  <si>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</si>
  <si>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</si>
  <si>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</si>
  <si>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</si>
  <si>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</si>
  <si>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</si>
  <si>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</si>
  <si>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</si>
  <si>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</si>
  <si>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</si>
  <si>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</si>
  <si>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</si>
  <si>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</si>
  <si>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</si>
  <si>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</si>
  <si>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</si>
  <si>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</si>
  <si>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</si>
  <si>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</si>
  <si>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</si>
  <si>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</si>
  <si>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</si>
  <si>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</si>
  <si>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</si>
  <si>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</si>
  <si>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</si>
  <si>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</si>
  <si>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</si>
  <si>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</si>
  <si>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</si>
  <si>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</si>
  <si>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</si>
  <si>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</si>
  <si>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</si>
  <si>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</si>
  <si>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</si>
  <si>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</si>
  <si>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</si>
  <si>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</si>
  <si>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</si>
  <si>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</si>
  <si>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</si>
  <si>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</si>
  <si>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</si>
  <si>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</si>
  <si>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</si>
  <si>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</si>
  <si>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</si>
  <si>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</si>
  <si>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</si>
  <si>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</si>
  <si>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</si>
  <si>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</si>
  <si>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</si>
  <si>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</si>
  <si>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</si>
  <si>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</si>
  <si>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</si>
  <si>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</si>
  <si>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</si>
  <si>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</si>
  <si>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</si>
  <si>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</si>
  <si>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</si>
  <si>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</si>
  <si>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</si>
  <si>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</si>
  <si>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</si>
  <si>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</si>
  <si>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</si>
  <si>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</si>
  <si>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</si>
  <si>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</si>
  <si>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</si>
  <si>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</si>
  <si>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</si>
  <si>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</si>
  <si>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</si>
  <si>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</si>
  <si>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</si>
  <si>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</si>
  <si>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</si>
  <si>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</si>
  <si>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</si>
  <si>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</si>
  <si>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</si>
  <si>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</si>
  <si>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</si>
  <si>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</si>
  <si>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</si>
  <si>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</si>
  <si>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</si>
  <si>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</si>
  <si>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</si>
  <si>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</si>
  <si>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</si>
  <si>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</si>
  <si>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</si>
  <si>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</si>
  <si>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</si>
  <si>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</si>
  <si>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</si>
  <si>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</si>
  <si>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</si>
  <si>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</si>
  <si>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</si>
  <si>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</si>
  <si>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</si>
  <si>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</si>
  <si>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</si>
  <si>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</si>
  <si>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</si>
  <si>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</si>
  <si>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</si>
  <si>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</si>
  <si>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</si>
  <si>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</si>
  <si>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</si>
  <si>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</si>
  <si>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</si>
  <si>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</si>
  <si>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</si>
  <si>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</si>
  <si>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</si>
  <si>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</si>
  <si>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</si>
  <si>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</si>
  <si>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</si>
  <si>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</si>
  <si>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</si>
  <si>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</si>
  <si>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</si>
  <si>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</si>
  <si>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</si>
  <si>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</si>
  <si>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</si>
  <si>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</si>
  <si>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</si>
  <si>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</si>
  <si>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</si>
  <si>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</si>
  <si>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</si>
  <si>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</si>
  <si>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</si>
  <si>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</si>
  <si>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</si>
  <si>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</si>
  <si>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</si>
  <si>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</si>
  <si>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</si>
  <si>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</si>
  <si>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</si>
  <si>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</si>
  <si>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</si>
  <si>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</si>
  <si>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</si>
  <si>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</si>
  <si>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</si>
  <si>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</si>
  <si>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</si>
  <si>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</si>
  <si>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</si>
  <si>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</si>
  <si>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</si>
  <si>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</si>
  <si>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</si>
  <si>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</si>
  <si>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</si>
  <si>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</si>
  <si>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</si>
  <si>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</si>
  <si>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</si>
  <si>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</si>
  <si>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</si>
  <si>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</si>
  <si>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</si>
  <si>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</si>
  <si>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</si>
  <si>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</si>
  <si>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</si>
  <si>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</si>
  <si>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</si>
  <si>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</si>
  <si>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</si>
  <si>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</si>
  <si>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</si>
  <si>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</si>
  <si>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</si>
  <si>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</si>
  <si>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</si>
  <si>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</si>
  <si>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</si>
  <si>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</si>
  <si>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</si>
  <si>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</si>
  <si>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</si>
  <si>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</si>
  <si>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</si>
  <si>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</si>
  <si>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</si>
  <si>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</si>
  <si>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</si>
  <si>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</si>
  <si>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</si>
  <si>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</si>
  <si>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</si>
  <si>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</si>
  <si>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</si>
  <si>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</si>
  <si>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</si>
  <si>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</si>
  <si>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</si>
  <si>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</si>
  <si>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</si>
  <si>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</si>
  <si>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</si>
  <si>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</si>
  <si>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</si>
  <si>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</si>
  <si>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</si>
  <si>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</si>
  <si>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</si>
  <si>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</si>
  <si>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</si>
  <si>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</si>
  <si>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</si>
  <si>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</si>
  <si>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</si>
  <si>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</si>
  <si>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</si>
  <si>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</si>
  <si>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</si>
  <si>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</si>
  <si>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</si>
  <si>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</si>
  <si>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</si>
  <si>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</si>
  <si>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</si>
  <si>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</si>
  <si>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</si>
  <si>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</si>
  <si>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</si>
  <si>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</si>
  <si>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</si>
  <si>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</si>
  <si>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</si>
  <si>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</si>
  <si>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</si>
  <si>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</si>
  <si>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</si>
  <si>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</si>
  <si>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</si>
  <si>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</si>
  <si>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</si>
  <si>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</si>
  <si>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</si>
  <si>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</si>
  <si>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</si>
  <si>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</si>
  <si>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</si>
  <si>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</si>
  <si>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</si>
  <si>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</si>
  <si>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</si>
  <si>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</si>
  <si>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</si>
  <si>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</si>
  <si>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</si>
  <si>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</si>
  <si>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</si>
  <si>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</si>
  <si>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</si>
  <si>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</si>
  <si>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</si>
  <si>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</si>
  <si>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</si>
  <si>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</si>
  <si>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</si>
  <si>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</si>
  <si>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</si>
  <si>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</si>
  <si>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</si>
  <si>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</si>
  <si>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</si>
  <si>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</si>
  <si>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</si>
  <si>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</si>
  <si>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</si>
  <si>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</si>
  <si>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</si>
  <si>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</si>
  <si>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</si>
  <si>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</si>
  <si>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</si>
  <si>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</si>
  <si>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</si>
  <si>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</si>
  <si>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</si>
  <si>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</si>
  <si>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</si>
  <si>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</si>
  <si>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</si>
  <si>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</si>
  <si>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</si>
  <si>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</si>
  <si>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</si>
  <si>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</si>
  <si>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</si>
  <si>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</si>
  <si>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</si>
  <si>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</si>
  <si>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</si>
  <si>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</si>
  <si>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</si>
  <si>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</si>
  <si>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</si>
  <si>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</si>
  <si>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</si>
  <si>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</si>
  <si>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</si>
  <si>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</si>
  <si>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</si>
  <si>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</si>
  <si>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</si>
  <si>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</si>
  <si>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</si>
  <si>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</si>
  <si>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</si>
  <si>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</si>
  <si>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</si>
  <si>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</si>
  <si>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</si>
  <si>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</si>
  <si>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</si>
  <si>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</si>
  <si>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</si>
  <si>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</si>
  <si>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</si>
  <si>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</si>
  <si>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</si>
  <si>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</si>
  <si>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</si>
  <si>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</si>
  <si>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</si>
  <si>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</si>
  <si>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</si>
  <si>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</si>
  <si>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</si>
  <si>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</si>
  <si>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</si>
  <si>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</si>
  <si>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</si>
  <si>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</si>
  <si>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</si>
  <si>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</si>
  <si>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</si>
  <si>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</si>
  <si>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</si>
  <si>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</si>
  <si>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</si>
  <si>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</si>
  <si>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</si>
  <si>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</si>
  <si>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</si>
  <si>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</si>
  <si>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</si>
  <si>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</si>
  <si>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</si>
  <si>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</si>
  <si>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</si>
  <si>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</si>
  <si>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</si>
  <si>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</si>
  <si>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</si>
  <si>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</si>
  <si>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</si>
  <si>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</si>
  <si>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</si>
  <si>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</si>
  <si>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</si>
  <si>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</si>
  <si>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</si>
  <si>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</si>
  <si>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</si>
  <si>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</si>
  <si>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</si>
  <si>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</si>
  <si>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</si>
  <si>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</si>
  <si>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</si>
  <si>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</si>
  <si>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</si>
  <si>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</si>
  <si>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</si>
  <si>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</si>
  <si>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</si>
  <si>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</si>
  <si>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</si>
  <si>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</si>
  <si>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</si>
  <si>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</si>
  <si>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</si>
  <si>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</si>
  <si>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</si>
  <si>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</si>
  <si>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</si>
  <si>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</si>
  <si>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</si>
  <si>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</si>
  <si>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</si>
  <si>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</si>
  <si>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</si>
  <si>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</si>
  <si>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</si>
  <si>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</si>
  <si>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</si>
  <si>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</si>
  <si>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</si>
  <si>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</si>
  <si>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</si>
  <si>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</si>
  <si>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</si>
  <si>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</si>
  <si>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</si>
  <si>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</si>
  <si>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</si>
  <si>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</si>
  <si>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</si>
  <si>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</si>
  <si>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</si>
  <si>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</si>
  <si>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</si>
  <si>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</si>
  <si>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</si>
  <si>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</si>
  <si>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</si>
  <si>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</si>
  <si>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</si>
  <si>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</si>
  <si>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</si>
  <si>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</si>
  <si>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</si>
  <si>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</si>
  <si>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</si>
  <si>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</si>
  <si>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</si>
  <si>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</si>
  <si>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</si>
  <si>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</si>
  <si>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</si>
  <si>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</si>
  <si>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</si>
  <si>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</si>
  <si>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</si>
  <si>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</si>
  <si>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</si>
  <si>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</si>
  <si>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</si>
  <si>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</si>
  <si>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</si>
  <si>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</si>
  <si>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</si>
  <si>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</si>
  <si>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</si>
  <si>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</si>
  <si>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</si>
  <si>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</si>
  <si>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</si>
  <si>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</si>
  <si>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</si>
  <si>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</si>
  <si>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</si>
  <si>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</si>
  <si>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</si>
  <si>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</si>
  <si>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</si>
  <si>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</si>
  <si>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</si>
  <si>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</si>
  <si>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</si>
  <si>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</si>
  <si>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</si>
  <si>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</si>
  <si>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</si>
  <si>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</si>
  <si>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</si>
  <si>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</si>
  <si>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</si>
  <si>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</si>
  <si>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</si>
  <si>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</si>
  <si>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</si>
  <si>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</si>
  <si>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</si>
  <si>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</si>
  <si>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</si>
  <si>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</si>
  <si>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</si>
  <si>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</si>
  <si>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</si>
  <si>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</si>
  <si>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</si>
  <si>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</si>
  <si>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</si>
  <si>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</si>
  <si>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</si>
  <si>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</si>
  <si>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</si>
  <si>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</si>
  <si>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</si>
  <si>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</si>
  <si>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</si>
  <si>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</si>
  <si>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</si>
  <si>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</si>
  <si>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</si>
  <si>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</si>
  <si>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</si>
  <si>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</si>
  <si>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</si>
  <si>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</si>
  <si>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</si>
  <si>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</si>
  <si>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</si>
  <si>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</si>
  <si>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</si>
  <si>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</si>
  <si>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</si>
  <si>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</si>
  <si>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</si>
  <si>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</si>
  <si>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</si>
  <si>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</si>
  <si>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</si>
  <si>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</si>
  <si>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</si>
  <si>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</si>
  <si>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</si>
  <si>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</si>
  <si>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</si>
  <si>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</si>
  <si>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</si>
  <si>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</si>
  <si>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</si>
  <si>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</si>
  <si>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</si>
  <si>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</si>
  <si>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</si>
  <si>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</si>
  <si>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</si>
  <si>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</si>
  <si>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</si>
  <si>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</si>
  <si>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</si>
  <si>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</si>
  <si>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</si>
  <si>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</si>
  <si>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</si>
  <si>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</si>
  <si>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</si>
  <si>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</si>
  <si>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</si>
  <si>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</si>
  <si>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</si>
  <si>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</si>
  <si>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</si>
  <si>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</si>
  <si>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</si>
  <si>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</si>
  <si>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</si>
  <si>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</si>
  <si>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</si>
  <si>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</si>
  <si>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</si>
  <si>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</si>
  <si>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</si>
  <si>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</si>
  <si>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</si>
  <si>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</si>
  <si>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</si>
  <si>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</si>
  <si>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</si>
  <si>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</si>
  <si>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</si>
  <si>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</si>
  <si>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</si>
  <si>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</si>
  <si>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</si>
  <si>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</si>
  <si>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</si>
  <si>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</si>
  <si>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</si>
  <si>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</si>
  <si>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</si>
  <si>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</si>
  <si>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</si>
  <si>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</si>
  <si>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</si>
  <si>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</si>
  <si>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</si>
  <si>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</si>
  <si>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</si>
  <si>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</si>
  <si>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</si>
  <si>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</si>
  <si>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</si>
  <si>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</si>
  <si>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</si>
  <si>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</si>
  <si>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</si>
  <si>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</si>
  <si>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</si>
  <si>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</si>
  <si>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</si>
  <si>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</si>
  <si>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</si>
  <si>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</si>
  <si>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</si>
  <si>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</si>
  <si>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</si>
  <si>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</si>
  <si>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</si>
  <si>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</si>
  <si>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</si>
  <si>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</si>
  <si>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</si>
  <si>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</si>
  <si>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</si>
  <si>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</si>
  <si>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</si>
  <si>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</si>
  <si>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</si>
  <si>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</si>
  <si>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</si>
  <si>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</si>
  <si>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</si>
  <si>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</si>
  <si>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</si>
  <si>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</si>
  <si>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</si>
  <si>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</si>
  <si>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</si>
  <si>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</si>
  <si>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</si>
  <si>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</si>
  <si>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</si>
  <si>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</si>
  <si>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</si>
  <si>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</si>
  <si>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</si>
  <si>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</si>
  <si>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</si>
  <si>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</si>
  <si>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</si>
  <si>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</si>
  <si>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</si>
  <si>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</si>
  <si>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</si>
  <si>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</si>
  <si>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</si>
  <si>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</si>
  <si>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</si>
  <si>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</si>
  <si>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</si>
  <si>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</si>
  <si>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</si>
  <si>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</si>
  <si>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</si>
  <si>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</si>
  <si>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</si>
  <si>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</si>
  <si>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</si>
  <si>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</si>
  <si>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</si>
  <si>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</si>
  <si>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</si>
  <si>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</si>
  <si>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</si>
  <si>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</si>
  <si>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</si>
  <si>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</si>
  <si>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</si>
  <si>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</si>
  <si>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</si>
  <si>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</si>
  <si>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</si>
  <si>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</si>
  <si>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</si>
  <si>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</si>
  <si>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</si>
  <si>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</si>
  <si>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</si>
  <si>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</si>
  <si>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</si>
  <si>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</si>
  <si>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</si>
  <si>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</si>
  <si>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</si>
  <si>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</si>
  <si>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</si>
  <si>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</si>
  <si>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</si>
  <si>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</si>
  <si>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</si>
  <si>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</si>
  <si>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</si>
  <si>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</si>
  <si>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</si>
  <si>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</si>
  <si>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</si>
  <si>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</si>
  <si>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</si>
  <si>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</si>
  <si>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</si>
  <si>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</si>
  <si>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</si>
  <si>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</si>
  <si>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</si>
  <si>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</si>
  <si>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</si>
  <si>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</si>
  <si>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</si>
  <si>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</si>
  <si>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</si>
  <si>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</si>
  <si>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</si>
  <si>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</si>
  <si>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</si>
  <si>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</si>
  <si>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</si>
  <si>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</si>
  <si>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</si>
  <si>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</si>
  <si>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</si>
  <si>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</si>
  <si>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</si>
  <si>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</si>
  <si>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</si>
  <si>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</si>
  <si>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</si>
  <si>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</si>
  <si>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</si>
  <si>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</si>
  <si>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</si>
  <si>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</si>
  <si>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</si>
  <si>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</si>
  <si>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</si>
  <si>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</si>
  <si>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</si>
  <si>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</si>
  <si>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</si>
  <si>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</si>
  <si>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</si>
  <si>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</si>
  <si>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</si>
  <si>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</si>
  <si>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</si>
  <si>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</si>
  <si>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</si>
  <si>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</si>
  <si>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</si>
  <si>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</si>
  <si>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</si>
  <si>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</si>
  <si>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</si>
  <si>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</si>
  <si>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</si>
  <si>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</si>
  <si>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</si>
  <si>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</si>
  <si>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</si>
  <si>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</si>
  <si>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</si>
  <si>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</si>
  <si>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</si>
  <si>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</si>
  <si>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</si>
  <si>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</si>
  <si>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</si>
  <si>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</si>
  <si>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</si>
  <si>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</si>
  <si>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</si>
  <si>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</si>
  <si>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</si>
  <si>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</si>
  <si>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</si>
  <si>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</si>
  <si>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</si>
  <si>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</si>
  <si>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</si>
  <si>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</si>
  <si>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</si>
  <si>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</si>
  <si>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</si>
  <si>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</si>
  <si>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</si>
  <si>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</si>
  <si>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</si>
  <si>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</si>
  <si>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</si>
  <si>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</si>
  <si>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</si>
  <si>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</si>
  <si>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</si>
  <si>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</si>
  <si>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</si>
  <si>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</si>
  <si>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</si>
  <si>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</si>
  <si>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</si>
  <si>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</si>
  <si>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</si>
  <si>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</si>
  <si>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</si>
  <si>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</si>
  <si>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</si>
  <si>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</si>
  <si>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</si>
  <si>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</si>
  <si>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</si>
  <si>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</si>
  <si>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</si>
  <si>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</si>
  <si>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</si>
  <si>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</si>
  <si>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</si>
  <si>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</si>
  <si>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</si>
  <si>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</si>
  <si>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</si>
  <si>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</si>
  <si>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</si>
  <si>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</si>
  <si>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</si>
  <si>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</si>
  <si>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</si>
  <si>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</si>
  <si>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</si>
  <si>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</si>
  <si>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</si>
  <si>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</si>
  <si>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</si>
  <si>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</si>
  <si>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</si>
  <si>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</si>
  <si>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</si>
  <si>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</si>
  <si>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</si>
  <si>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</si>
  <si>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</si>
  <si>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</si>
  <si>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</si>
  <si>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</si>
  <si>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</si>
  <si>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</si>
  <si>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</si>
  <si>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</si>
  <si>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</si>
  <si>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</si>
  <si>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</si>
  <si>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</si>
  <si>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</si>
  <si>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</si>
  <si>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</si>
  <si>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</si>
  <si>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</si>
  <si>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</si>
  <si>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</si>
  <si>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</si>
  <si>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</si>
  <si>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</si>
  <si>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</si>
  <si>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</si>
  <si>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</si>
  <si>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</si>
  <si>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</si>
  <si>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</si>
  <si>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</si>
  <si>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</si>
  <si>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</si>
  <si>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</si>
  <si>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</si>
  <si>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</si>
  <si>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</si>
  <si>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</si>
  <si>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</si>
  <si>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</si>
  <si>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</si>
  <si>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</si>
  <si>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</si>
  <si>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</si>
  <si>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</si>
  <si>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</si>
  <si>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</si>
  <si>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</si>
  <si>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</si>
  <si>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</si>
  <si>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</si>
  <si>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</si>
  <si>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</si>
  <si>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</si>
  <si>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</si>
  <si>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</si>
  <si>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</si>
  <si>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</si>
  <si>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</si>
  <si>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</si>
  <si>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</si>
  <si>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</si>
  <si>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</si>
  <si>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</si>
  <si>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</si>
  <si>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</si>
  <si>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</si>
  <si>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</si>
  <si>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</si>
  <si>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</si>
  <si>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</si>
  <si>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</si>
  <si>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</si>
  <si>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</si>
  <si>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</si>
  <si>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</si>
  <si>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</si>
  <si>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</si>
  <si>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</si>
  <si>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</si>
  <si>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</si>
  <si>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</si>
  <si>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</si>
  <si>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</si>
  <si>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</si>
  <si>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</si>
  <si>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</si>
  <si>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</si>
  <si>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</si>
  <si>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</si>
  <si>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</si>
  <si>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</si>
  <si>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</si>
  <si>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</si>
  <si>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</si>
  <si>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</si>
  <si>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</si>
  <si>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</si>
  <si>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</si>
  <si>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</si>
  <si>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</si>
  <si>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</si>
  <si>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</si>
  <si>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</si>
  <si>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</si>
  <si>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</si>
  <si>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</si>
  <si>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</si>
  <si>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</si>
  <si>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</si>
  <si>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</si>
  <si>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</si>
  <si>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</si>
  <si>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</si>
  <si>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</si>
  <si>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</si>
  <si>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</si>
  <si>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</si>
  <si>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</si>
  <si>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</si>
  <si>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</si>
  <si>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</si>
  <si>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</si>
  <si>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</si>
  <si>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</si>
  <si>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</si>
  <si>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</si>
  <si>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</si>
  <si>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</si>
  <si>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</si>
  <si>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</si>
  <si>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</si>
  <si>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</si>
  <si>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</si>
  <si>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</si>
  <si>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</si>
  <si>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</si>
  <si>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</si>
  <si>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</si>
  <si>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</si>
  <si>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</si>
  <si>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</si>
  <si>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</si>
  <si>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</si>
  <si>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</si>
  <si>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</si>
  <si>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</si>
  <si>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</si>
  <si>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</si>
  <si>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</si>
  <si>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</si>
  <si>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</si>
  <si>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</si>
  <si>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</si>
  <si>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</si>
  <si>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</si>
  <si>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</si>
  <si>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</si>
  <si>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</si>
  <si>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</si>
  <si>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</si>
  <si>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</si>
  <si>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</si>
  <si>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</si>
  <si>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</si>
  <si>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</si>
  <si>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</si>
  <si>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</si>
  <si>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</si>
  <si>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</si>
  <si>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</si>
  <si>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</si>
  <si>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</si>
  <si>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</si>
  <si>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</si>
  <si>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</si>
  <si>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</si>
  <si>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</si>
  <si>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</si>
  <si>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</si>
  <si>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</si>
  <si>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</si>
  <si>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</si>
  <si>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</si>
  <si>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</si>
  <si>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</si>
  <si>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</si>
  <si>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</si>
  <si>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</si>
  <si>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</si>
  <si>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</si>
  <si>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</si>
  <si>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</si>
  <si>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</si>
  <si>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</si>
  <si>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</si>
  <si>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</si>
  <si>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</si>
  <si>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</si>
  <si>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</si>
  <si>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</si>
  <si>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</si>
  <si>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</si>
  <si>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</si>
  <si>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</si>
  <si>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</si>
  <si>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</si>
  <si>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</si>
  <si>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</si>
  <si>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</si>
  <si>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</si>
  <si>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</si>
  <si>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</si>
  <si>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</si>
  <si>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</si>
  <si>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</si>
  <si>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</si>
  <si>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</si>
  <si>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</si>
  <si>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</si>
  <si>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</si>
  <si>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</si>
  <si>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</si>
  <si>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</si>
  <si>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</si>
  <si>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</si>
  <si>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</si>
  <si>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</si>
  <si>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</si>
  <si>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</si>
  <si>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</si>
  <si>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</si>
  <si>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</si>
  <si>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</si>
  <si>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</si>
  <si>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</si>
  <si>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</si>
  <si>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</si>
  <si>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</si>
  <si>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</si>
  <si>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</si>
  <si>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</si>
  <si>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</si>
  <si>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</si>
  <si>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</si>
  <si>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</si>
  <si>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</si>
  <si>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</si>
  <si>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</si>
  <si>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</si>
  <si>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</si>
  <si>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</si>
  <si>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</si>
  <si>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</si>
  <si>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</si>
  <si>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</si>
  <si>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</si>
  <si>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</si>
  <si>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</si>
  <si>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</si>
  <si>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</si>
  <si>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</si>
  <si>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</si>
  <si>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</si>
  <si>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</si>
  <si>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</si>
  <si>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</si>
  <si>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</si>
  <si>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</si>
  <si>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</si>
  <si>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</si>
  <si>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</si>
  <si>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</si>
  <si>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</si>
  <si>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</si>
  <si>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</si>
  <si>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</si>
  <si>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</si>
  <si>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</si>
  <si>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</si>
  <si>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</si>
  <si>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</si>
  <si>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</si>
  <si>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</si>
  <si>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</si>
  <si>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</si>
  <si>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</si>
  <si>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</si>
  <si>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</si>
  <si>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</si>
  <si>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</si>
  <si>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</si>
  <si>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</si>
  <si>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</si>
  <si>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</si>
  <si>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</si>
  <si>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</si>
  <si>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</si>
  <si>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</si>
  <si>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</si>
  <si>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</si>
  <si>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</si>
  <si>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</si>
  <si>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</si>
  <si>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</si>
  <si>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</si>
  <si>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</si>
  <si>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</si>
  <si>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</si>
  <si>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</si>
  <si>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</si>
  <si>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</si>
  <si>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</si>
  <si>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</si>
  <si>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</si>
  <si>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</si>
  <si>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</si>
  <si>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</si>
  <si>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</si>
  <si>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</si>
  <si>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</si>
  <si>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</si>
  <si>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</si>
  <si>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</si>
  <si>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</si>
  <si>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</si>
  <si>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</si>
  <si>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</si>
  <si>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</si>
  <si>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</si>
  <si>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</si>
  <si>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</si>
  <si>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</si>
  <si>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</si>
  <si>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</si>
  <si>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</si>
  <si>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</si>
  <si>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</si>
  <si>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</si>
  <si>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</si>
  <si>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</si>
  <si>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</si>
  <si>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</si>
  <si>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</si>
  <si>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</si>
  <si>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</si>
  <si>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</si>
  <si>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</si>
  <si>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</si>
  <si>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</si>
  <si>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</si>
  <si>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</si>
  <si>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</si>
  <si>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</si>
  <si>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</si>
  <si>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</si>
  <si>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</si>
  <si>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</si>
  <si>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</si>
  <si>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</si>
  <si>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</si>
  <si>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</si>
  <si>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</si>
  <si>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</si>
  <si>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</si>
  <si>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</si>
  <si>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</si>
  <si>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</si>
  <si>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</si>
  <si>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</si>
  <si>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</si>
  <si>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</si>
  <si>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</si>
  <si>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</si>
  <si>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</si>
  <si>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</si>
  <si>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</si>
  <si>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</si>
  <si>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</si>
  <si>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</si>
  <si>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</si>
  <si>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</si>
  <si>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</si>
  <si>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</si>
  <si>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</si>
  <si>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</si>
  <si>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</si>
  <si>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</si>
  <si>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</si>
  <si>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</si>
  <si>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</si>
  <si>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</si>
  <si>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</si>
  <si>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</si>
  <si>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</si>
  <si>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</si>
  <si>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</si>
  <si>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</si>
  <si>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</si>
  <si>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</si>
  <si>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</si>
  <si>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</si>
  <si>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</si>
  <si>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</si>
  <si>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</si>
  <si>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</si>
  <si>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</si>
  <si>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</si>
  <si>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</si>
  <si>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</si>
  <si>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</si>
  <si>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</si>
  <si>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</si>
  <si>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</si>
  <si>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</si>
  <si>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</si>
  <si>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</si>
  <si>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</si>
  <si>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</si>
  <si>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</si>
  <si>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</si>
  <si>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</si>
  <si>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</si>
  <si>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</si>
  <si>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</si>
  <si>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</si>
  <si>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</si>
  <si>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</si>
  <si>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</si>
  <si>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</si>
  <si>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</si>
  <si>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</si>
  <si>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</si>
  <si>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</si>
  <si>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</si>
  <si>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</si>
  <si>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</si>
  <si>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</si>
  <si>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</si>
  <si>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</si>
  <si>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</si>
  <si>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</si>
  <si>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</si>
  <si>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</si>
  <si>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</si>
  <si>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</si>
  <si>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</si>
  <si>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</si>
  <si>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</si>
  <si>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</si>
  <si>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</si>
  <si>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</si>
  <si>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</si>
  <si>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</si>
  <si>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</si>
  <si>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</si>
  <si>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</si>
  <si>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</si>
  <si>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</si>
  <si>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</si>
  <si>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</si>
  <si>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</si>
  <si>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</si>
  <si>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</si>
  <si>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</si>
  <si>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</si>
  <si>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</si>
  <si>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</si>
  <si>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</si>
  <si>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</si>
  <si>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</si>
  <si>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</si>
  <si>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</si>
  <si>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</si>
  <si>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</si>
  <si>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</si>
  <si>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</si>
  <si>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</si>
  <si>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</si>
  <si>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</si>
  <si>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</si>
  <si>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</si>
  <si>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</si>
  <si>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</si>
  <si>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</si>
  <si>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</si>
  <si>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</si>
  <si>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</si>
  <si>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</si>
  <si>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</si>
  <si>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</si>
  <si>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</si>
  <si>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</si>
  <si>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</si>
  <si>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</si>
  <si>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</si>
  <si>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</si>
  <si>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</si>
  <si>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</si>
  <si>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</si>
  <si>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</si>
  <si>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</si>
  <si>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</si>
  <si>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</si>
  <si>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</si>
  <si>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</si>
  <si>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</si>
  <si>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</si>
  <si>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</si>
  <si>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</si>
  <si>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</si>
  <si>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</si>
  <si>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</si>
  <si>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</si>
  <si>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</si>
  <si>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</si>
  <si>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</si>
  <si>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</si>
  <si>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</si>
  <si>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</si>
  <si>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</si>
  <si>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</si>
  <si>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</si>
  <si>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</si>
  <si>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</si>
  <si>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</si>
  <si>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</si>
  <si>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</si>
  <si>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</si>
  <si>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</si>
  <si>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</si>
  <si>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</si>
  <si>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</si>
  <si>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</si>
  <si>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</si>
  <si>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</si>
  <si>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</si>
  <si>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</si>
  <si>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</si>
  <si>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</si>
  <si>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</si>
  <si>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</si>
  <si>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</si>
  <si>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</si>
  <si>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</si>
  <si>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</si>
  <si>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</si>
  <si>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</si>
  <si>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</si>
  <si>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</si>
  <si>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</si>
  <si>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</si>
  <si>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</si>
  <si>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</si>
  <si>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</si>
  <si>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</si>
  <si>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</si>
  <si>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</si>
  <si>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</si>
  <si>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</si>
  <si>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</si>
  <si>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</si>
  <si>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</si>
  <si>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</si>
  <si>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</si>
  <si>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</si>
  <si>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</si>
  <si>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</si>
  <si>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</si>
  <si>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</si>
  <si>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</si>
  <si>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</si>
  <si>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</si>
  <si>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</si>
  <si>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</si>
  <si>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</si>
  <si>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</si>
  <si>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</si>
  <si>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</si>
  <si>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</si>
  <si>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</si>
  <si>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</si>
  <si>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</si>
  <si>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</si>
  <si>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</si>
  <si>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</si>
  <si>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</si>
  <si>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</si>
  <si>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</si>
  <si>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</si>
  <si>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</si>
  <si>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</si>
  <si>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</si>
  <si>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</si>
  <si>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</si>
  <si>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</si>
  <si>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</si>
  <si>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</si>
  <si>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</si>
  <si>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</si>
  <si>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</si>
  <si>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</si>
  <si>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</si>
  <si>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</si>
  <si>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</si>
  <si>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</si>
  <si>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</si>
  <si>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</si>
  <si>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</si>
  <si>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</si>
  <si>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</si>
  <si>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</si>
  <si>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</si>
  <si>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</si>
  <si>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</si>
  <si>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</si>
  <si>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</si>
  <si>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</si>
  <si>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</si>
  <si>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</si>
  <si>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</si>
  <si>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</si>
  <si>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</si>
  <si>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</si>
  <si>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</si>
  <si>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</si>
  <si>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</si>
  <si>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</si>
  <si>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</si>
  <si>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</si>
  <si>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</si>
  <si>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</si>
  <si>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</si>
  <si>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</si>
  <si>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</si>
  <si>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</si>
  <si>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</si>
  <si>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</si>
  <si>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</si>
  <si>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</si>
  <si>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</si>
  <si>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</si>
  <si>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</si>
  <si>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</si>
  <si>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</si>
  <si>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</si>
  <si>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</si>
  <si>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</si>
  <si>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</si>
  <si>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</si>
  <si>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</si>
  <si>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</si>
  <si>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</si>
  <si>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</si>
  <si>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</si>
  <si>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</si>
  <si>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</si>
  <si>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</si>
  <si>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</si>
  <si>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</si>
  <si>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</si>
  <si>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</si>
  <si>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</si>
  <si>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</si>
  <si>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</si>
  <si>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</si>
  <si>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</si>
  <si>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</si>
  <si>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</si>
  <si>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</si>
  <si>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</si>
  <si>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</si>
  <si>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</si>
  <si>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</si>
  <si>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</si>
  <si>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</si>
  <si>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</si>
  <si>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</si>
  <si>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</si>
  <si>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</si>
  <si>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</si>
  <si>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</si>
  <si>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</si>
  <si>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</si>
  <si>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</si>
  <si>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</si>
  <si>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</si>
  <si>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</si>
  <si>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</si>
  <si>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</si>
  <si>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</si>
  <si>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</si>
  <si>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</si>
  <si>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</si>
  <si>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</si>
  <si>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</si>
  <si>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</si>
  <si>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</si>
  <si>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</si>
  <si>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</si>
  <si>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</si>
  <si>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</si>
  <si>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</si>
  <si>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</si>
  <si>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</si>
  <si>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</si>
  <si>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</si>
  <si>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</si>
  <si>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</si>
  <si>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</si>
  <si>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</si>
  <si>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</si>
  <si>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</si>
  <si>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</si>
  <si>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</si>
  <si>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</si>
  <si>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</si>
  <si>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</si>
  <si>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</si>
  <si>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</si>
  <si>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</si>
  <si>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</si>
  <si>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</si>
  <si>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</si>
  <si>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</si>
  <si>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</si>
  <si>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</si>
  <si>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</si>
  <si>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</si>
  <si>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</si>
  <si>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</si>
  <si>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</si>
  <si>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</si>
  <si>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</si>
  <si>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</si>
  <si>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</si>
  <si>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</si>
  <si>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</si>
  <si>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</si>
  <si>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</si>
  <si>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</si>
  <si>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</si>
  <si>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</si>
  <si>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</si>
  <si>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</si>
  <si>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</si>
  <si>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</si>
  <si>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</si>
  <si>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</si>
  <si>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</si>
  <si>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</si>
  <si>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</si>
  <si>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</si>
  <si>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</si>
  <si>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</si>
  <si>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</si>
  <si>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</si>
  <si>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</si>
  <si>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</si>
  <si>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</si>
  <si>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</si>
  <si>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</si>
  <si>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</si>
  <si>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</si>
  <si>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</si>
  <si>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</si>
  <si>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</si>
  <si>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</si>
  <si>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</si>
  <si>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</si>
  <si>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</si>
  <si>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</si>
  <si>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</si>
  <si>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</si>
  <si>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</si>
  <si>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</si>
  <si>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</si>
  <si>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</si>
  <si>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</si>
  <si>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</si>
  <si>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</si>
  <si>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</si>
  <si>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</si>
  <si>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</si>
  <si>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</si>
  <si>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</si>
  <si>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</si>
  <si>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</si>
  <si>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</si>
  <si>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</si>
  <si>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</si>
  <si>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</si>
  <si>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</si>
  <si>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</si>
  <si>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</si>
  <si>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</si>
  <si>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</si>
  <si>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</si>
  <si>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</si>
  <si>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</si>
  <si>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</si>
  <si>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</si>
  <si>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</si>
  <si>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</si>
  <si>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</si>
  <si>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</si>
  <si>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</si>
  <si>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</si>
  <si>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</si>
  <si>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</si>
  <si>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</si>
  <si>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</si>
  <si>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</si>
  <si>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</si>
  <si>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</si>
  <si>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</si>
  <si>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</si>
  <si>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</si>
  <si>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</si>
  <si>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</si>
  <si>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</si>
  <si>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</si>
  <si>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</si>
  <si>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</si>
  <si>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</si>
  <si>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</si>
  <si>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</si>
  <si>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</si>
  <si>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</si>
  <si>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</si>
  <si>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</si>
  <si>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</si>
  <si>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</si>
  <si>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</si>
  <si>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</si>
  <si>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</si>
  <si>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</si>
  <si>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</si>
  <si>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</si>
  <si>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</si>
  <si>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</si>
  <si>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</si>
  <si>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</si>
  <si>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</si>
  <si>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</si>
  <si>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</si>
  <si>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</si>
  <si>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</si>
  <si>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</si>
  <si>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</si>
  <si>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</si>
  <si>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</si>
  <si>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</si>
  <si>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</si>
  <si>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</si>
  <si>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</si>
  <si>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</si>
  <si>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</si>
  <si>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</si>
  <si>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</si>
  <si>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</si>
  <si>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</si>
  <si>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</si>
  <si>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</si>
  <si>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</si>
  <si>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</si>
  <si>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</si>
  <si>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</si>
  <si>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</si>
  <si>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</si>
  <si>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</si>
  <si>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</si>
  <si>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</si>
  <si>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</si>
  <si>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</si>
  <si>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</si>
  <si>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</si>
  <si>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</si>
  <si>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</si>
  <si>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</si>
  <si>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</si>
  <si>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</si>
  <si>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</si>
  <si>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</si>
  <si>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</si>
  <si>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</si>
  <si>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</si>
  <si>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</si>
  <si>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</si>
  <si>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</si>
  <si>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</si>
  <si>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</si>
  <si>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</si>
  <si>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</si>
  <si>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</si>
  <si>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</si>
  <si>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</si>
  <si>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</si>
  <si>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</si>
  <si>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</si>
  <si>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</si>
  <si>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</si>
  <si>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</si>
  <si>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</si>
  <si>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</si>
  <si>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</si>
  <si>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</si>
  <si>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</si>
  <si>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</si>
  <si>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</si>
  <si>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</si>
  <si>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</si>
  <si>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</si>
  <si>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</si>
  <si>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</si>
  <si>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</si>
  <si>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</si>
  <si>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</si>
  <si>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</si>
  <si>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</si>
  <si>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</si>
  <si>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</si>
  <si>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</si>
  <si>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</si>
  <si>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</si>
  <si>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</si>
  <si>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</si>
  <si>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</si>
  <si>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</si>
  <si>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</si>
  <si>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</si>
  <si>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</si>
  <si>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</si>
  <si>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</si>
  <si>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</si>
  <si>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</si>
  <si>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</si>
  <si>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</si>
  <si>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</si>
  <si>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</si>
  <si>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</si>
  <si>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</si>
  <si>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</si>
  <si>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</si>
  <si>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</si>
  <si>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</si>
  <si>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</si>
  <si>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</si>
  <si>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</si>
  <si>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</si>
  <si>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</si>
  <si>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</si>
  <si>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</si>
  <si>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</si>
  <si>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</si>
  <si>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</si>
  <si>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</si>
  <si>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</si>
  <si>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</si>
  <si>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</si>
  <si>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</si>
  <si>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</si>
  <si>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</si>
  <si>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</si>
  <si>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</si>
  <si>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</si>
  <si>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</si>
  <si>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</si>
  <si>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</si>
  <si>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</si>
  <si>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</si>
  <si>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</si>
  <si>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</si>
  <si>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</si>
  <si>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</si>
  <si>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</si>
  <si>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</si>
  <si>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</si>
  <si>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</si>
  <si>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</si>
  <si>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</si>
  <si>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</si>
  <si>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</si>
  <si>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</si>
  <si>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</si>
  <si>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</si>
  <si>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</si>
  <si>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</si>
  <si>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</si>
  <si>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</si>
  <si>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</si>
  <si>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</si>
  <si>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</si>
  <si>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</si>
  <si>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</si>
  <si>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</si>
  <si>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</si>
  <si>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</si>
  <si>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</si>
  <si>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</si>
  <si>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</si>
  <si>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</si>
  <si>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</si>
  <si>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</si>
  <si>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</si>
  <si>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</si>
  <si>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</si>
  <si>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</si>
  <si>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</si>
  <si>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</si>
  <si>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</si>
  <si>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</si>
  <si>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</si>
  <si>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</si>
  <si>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</si>
  <si>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</si>
  <si>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</si>
  <si>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</si>
  <si>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</si>
  <si>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</si>
  <si>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</si>
  <si>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</si>
  <si>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</si>
  <si>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</si>
  <si>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</si>
  <si>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</si>
  <si>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</si>
  <si>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</si>
  <si>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</si>
  <si>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</si>
  <si>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</si>
  <si>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</si>
  <si>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</si>
  <si>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</si>
  <si>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</si>
  <si>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</si>
  <si>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</si>
  <si>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</si>
  <si>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</si>
  <si>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</si>
  <si>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</si>
  <si>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</si>
  <si>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</si>
  <si>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</si>
  <si>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</si>
  <si>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</si>
  <si>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</si>
  <si>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</si>
  <si>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</si>
  <si>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</si>
  <si>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</si>
  <si>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</si>
  <si>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</si>
  <si>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</si>
  <si>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</si>
  <si>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</si>
  <si>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</si>
  <si>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</si>
  <si>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</si>
  <si>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</si>
  <si>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</si>
  <si>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</si>
  <si>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</si>
  <si>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</si>
  <si>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</si>
  <si>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</si>
  <si>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</si>
  <si>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</si>
  <si>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</si>
  <si>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</si>
  <si>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</si>
  <si>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</si>
  <si>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</si>
  <si>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</si>
  <si>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</si>
  <si>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</si>
  <si>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</si>
  <si>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</si>
  <si>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</si>
  <si>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</si>
  <si>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</si>
  <si>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</si>
  <si>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</si>
  <si>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</si>
  <si>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</si>
  <si>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</si>
  <si>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</si>
  <si>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</si>
  <si>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</si>
  <si>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</si>
  <si>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</si>
  <si>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</si>
  <si>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</si>
  <si>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</si>
  <si>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</si>
  <si>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</si>
  <si>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</si>
  <si>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</si>
  <si>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</si>
  <si>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</si>
  <si>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</si>
  <si>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</si>
  <si>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</si>
  <si>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</si>
  <si>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</si>
  <si>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</si>
  <si>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</si>
  <si>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</si>
  <si>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</si>
  <si>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</si>
  <si>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</si>
  <si>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</si>
  <si>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</si>
  <si>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</si>
  <si>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</si>
  <si>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</si>
  <si>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</si>
  <si>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</si>
  <si>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</si>
  <si>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</si>
  <si>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</si>
  <si>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</si>
  <si>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</si>
  <si>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</si>
  <si>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</si>
  <si>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</si>
  <si>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</si>
  <si>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</si>
  <si>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</si>
  <si>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</si>
  <si>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</si>
  <si>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</si>
  <si>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</si>
  <si>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</si>
  <si>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</si>
  <si>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</si>
  <si>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</si>
  <si>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</si>
  <si>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</si>
  <si>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</si>
  <si>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</si>
  <si>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</si>
  <si>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</si>
  <si>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</si>
  <si>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</si>
  <si>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</si>
  <si>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</si>
  <si>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</si>
  <si>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</si>
  <si>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</si>
  <si>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</si>
  <si>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</si>
  <si>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</si>
  <si>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</si>
  <si>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</si>
  <si>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</si>
  <si>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</si>
  <si>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</si>
  <si>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</si>
  <si>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</si>
  <si>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</si>
  <si>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</si>
  <si>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</si>
  <si>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</si>
  <si>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</si>
  <si>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</si>
  <si>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</si>
  <si>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</si>
  <si>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</si>
  <si>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</si>
  <si>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</si>
  <si>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</si>
  <si>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</si>
  <si>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</si>
  <si>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</si>
  <si>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</si>
  <si>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</si>
  <si>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</si>
  <si>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</si>
  <si>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</si>
  <si>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</si>
  <si>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</si>
  <si>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</si>
  <si>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</si>
  <si>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</si>
  <si>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</si>
  <si>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</si>
  <si>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</si>
  <si>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</si>
  <si>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</si>
  <si>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</si>
  <si>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</si>
  <si>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</si>
  <si>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</si>
  <si>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</si>
  <si>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</si>
  <si>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</si>
  <si>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</si>
  <si>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</si>
  <si>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</si>
  <si>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</si>
  <si>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</si>
  <si>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</si>
  <si>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</si>
  <si>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</si>
  <si>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</si>
  <si>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</si>
  <si>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</si>
  <si>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</si>
  <si>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</si>
  <si>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</si>
  <si>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</si>
  <si>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</si>
  <si>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</si>
  <si>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</si>
  <si>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</si>
  <si>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</si>
  <si>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</si>
  <si>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</si>
  <si>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</si>
  <si>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</si>
  <si>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</si>
  <si>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</si>
  <si>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</si>
  <si>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</si>
  <si>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</si>
  <si>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</si>
  <si>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</si>
  <si>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</si>
  <si>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</si>
  <si>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</si>
  <si>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</si>
  <si>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</si>
  <si>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</si>
  <si>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</si>
  <si>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</si>
  <si>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</si>
  <si>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</si>
  <si>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</si>
  <si>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</si>
  <si>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</si>
  <si>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</si>
  <si>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</si>
  <si>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</si>
  <si>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</si>
  <si>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</si>
  <si>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</si>
  <si>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</si>
  <si>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</si>
  <si>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</si>
  <si>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</si>
  <si>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</si>
  <si>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</si>
  <si>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</si>
  <si>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</si>
  <si>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</si>
  <si>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</si>
  <si>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</si>
  <si>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</si>
  <si>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</si>
  <si>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</si>
  <si>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</si>
  <si>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</si>
  <si>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</si>
  <si>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</si>
  <si>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</si>
  <si>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</si>
  <si>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</si>
  <si>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</si>
  <si>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</si>
  <si>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</si>
  <si>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</si>
  <si>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</si>
  <si>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</si>
  <si>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</si>
  <si>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</si>
  <si>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</si>
  <si>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</si>
  <si>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</si>
  <si>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</si>
  <si>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</si>
  <si>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</si>
  <si>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</si>
  <si>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</si>
  <si>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</si>
  <si>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</si>
  <si>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</si>
  <si>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</si>
  <si>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</si>
  <si>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</si>
  <si>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</si>
  <si>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</si>
  <si>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</si>
  <si>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</si>
  <si>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</si>
  <si>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</si>
  <si>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</si>
  <si>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</si>
  <si>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</si>
  <si>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</si>
  <si>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</si>
  <si>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</si>
  <si>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</si>
  <si>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</si>
  <si>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</si>
  <si>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</si>
  <si>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</si>
  <si>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</si>
  <si>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</si>
  <si>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</si>
  <si>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</si>
  <si>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</si>
  <si>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</si>
  <si>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</si>
  <si>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</si>
  <si>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</si>
  <si>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</si>
  <si>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</si>
  <si>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</si>
  <si>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</si>
  <si>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</si>
  <si>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</si>
  <si>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</si>
  <si>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</si>
  <si>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</si>
  <si>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</si>
  <si>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</si>
  <si>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</si>
  <si>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</si>
  <si>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</si>
  <si>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</si>
  <si>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</si>
  <si>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</si>
  <si>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</si>
  <si>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</si>
  <si>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</si>
  <si>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</si>
  <si>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</si>
  <si>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</si>
  <si>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</si>
  <si>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</si>
  <si>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</si>
  <si>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</si>
  <si>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</si>
  <si>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</si>
  <si>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</si>
  <si>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</si>
  <si>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</si>
  <si>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</si>
  <si>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</si>
  <si>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</si>
  <si>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</si>
  <si>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</si>
  <si>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</si>
  <si>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</si>
  <si>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</si>
  <si>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</si>
  <si>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</si>
  <si>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</si>
  <si>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</si>
  <si>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</si>
  <si>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</si>
  <si>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</si>
  <si>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</si>
  <si>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</si>
  <si>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</si>
  <si>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</si>
  <si>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</si>
  <si>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</si>
  <si>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</si>
  <si>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</si>
  <si>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</si>
  <si>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</si>
  <si>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</si>
  <si>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</si>
  <si>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</si>
  <si>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</si>
  <si>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</si>
  <si>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</si>
  <si>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</si>
  <si>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</si>
  <si>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</si>
  <si>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</si>
  <si>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</si>
  <si>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</si>
  <si>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</si>
  <si>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</si>
  <si>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</si>
  <si>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</si>
  <si>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</si>
  <si>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</si>
  <si>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</si>
  <si>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</si>
  <si>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</si>
  <si>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</si>
  <si>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</si>
  <si>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</si>
  <si>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</si>
  <si>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</si>
  <si>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</si>
  <si>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</si>
  <si>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</si>
  <si>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</si>
  <si>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</si>
  <si>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</si>
  <si>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</si>
  <si>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</si>
  <si>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</si>
  <si>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</si>
  <si>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</si>
  <si>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</si>
  <si>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</si>
  <si>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</si>
  <si>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</si>
  <si>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</si>
  <si>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</si>
  <si>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</si>
  <si>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</si>
  <si>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</si>
  <si>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</si>
  <si>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</si>
  <si>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</si>
  <si>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</si>
  <si>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</si>
  <si>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</si>
  <si>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</si>
  <si>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</si>
  <si>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</si>
  <si>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</si>
  <si>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</si>
  <si>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</si>
  <si>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</si>
  <si>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</si>
  <si>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</si>
  <si>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</si>
  <si>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</si>
  <si>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</si>
  <si>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</si>
  <si>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</si>
  <si>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</si>
  <si>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</si>
  <si>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</si>
  <si>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</si>
  <si>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</si>
  <si>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</si>
  <si>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</si>
  <si>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</si>
  <si>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</si>
  <si>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</si>
  <si>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</si>
  <si>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</si>
  <si>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</si>
  <si>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</si>
  <si>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</si>
  <si>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</si>
  <si>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</si>
  <si>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</si>
  <si>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</si>
  <si>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</si>
  <si>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</si>
  <si>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</si>
  <si>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</si>
  <si>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</si>
  <si>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</si>
  <si>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</si>
  <si>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</si>
  <si>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</si>
  <si>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</si>
  <si>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</si>
  <si>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</si>
  <si>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</si>
  <si>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</si>
  <si>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</si>
  <si>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</si>
  <si>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</si>
  <si>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</si>
  <si>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</si>
  <si>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</si>
  <si>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</si>
  <si>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</si>
  <si>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</si>
  <si>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</si>
  <si>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</si>
  <si>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</si>
  <si>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</si>
  <si>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</si>
  <si>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</si>
  <si>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</si>
  <si>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</si>
  <si>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</si>
  <si>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</si>
  <si>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</si>
  <si>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</si>
  <si>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</si>
  <si>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</si>
  <si>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</si>
  <si>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</si>
  <si>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</si>
  <si>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</si>
  <si>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</si>
  <si>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</si>
  <si>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</si>
  <si>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</si>
  <si>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</si>
  <si>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</si>
  <si>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</si>
  <si>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</si>
  <si>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</si>
  <si>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</si>
  <si>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</si>
  <si>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</si>
  <si>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</si>
  <si>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</si>
  <si>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</si>
  <si>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</si>
  <si>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</si>
  <si>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</si>
  <si>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</si>
  <si>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</si>
  <si>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</si>
  <si>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</si>
  <si>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</si>
  <si>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</si>
  <si>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</si>
  <si>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</si>
  <si>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</si>
  <si>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</si>
  <si>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</si>
  <si>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</si>
  <si>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</si>
  <si>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</si>
  <si>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</si>
  <si>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</si>
  <si>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</si>
  <si>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</si>
  <si>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</si>
  <si>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</si>
  <si>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</si>
  <si>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</si>
  <si>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</si>
  <si>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</si>
  <si>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</si>
  <si>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</si>
  <si>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</si>
  <si>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</si>
  <si>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</si>
  <si>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</si>
  <si>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</si>
  <si>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</si>
  <si>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</si>
  <si>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</si>
  <si>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</si>
  <si>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</si>
  <si>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</si>
  <si>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</si>
  <si>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</si>
  <si>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</si>
  <si>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</si>
  <si>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</si>
  <si>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</si>
  <si>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</si>
  <si>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</si>
  <si>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</si>
  <si>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</si>
  <si>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</si>
  <si>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</si>
  <si>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</si>
  <si>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</si>
  <si>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</si>
  <si>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</si>
  <si>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</si>
  <si>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</si>
  <si>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</si>
  <si>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</si>
  <si>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</si>
  <si>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</si>
  <si>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</si>
  <si>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</si>
  <si>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</si>
  <si>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</si>
  <si>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</si>
  <si>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</si>
  <si>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</si>
  <si>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</si>
  <si>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</si>
  <si>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</si>
  <si>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</si>
  <si>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</si>
  <si>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</si>
  <si>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</si>
  <si>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</si>
  <si>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</si>
  <si>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</si>
  <si>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</si>
  <si>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</si>
  <si>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</si>
  <si>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</si>
  <si>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</si>
  <si>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</si>
  <si>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</si>
  <si>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</si>
  <si>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</si>
  <si>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</si>
  <si>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</si>
  <si>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</si>
  <si>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</si>
  <si>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</si>
  <si>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</si>
  <si>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</si>
  <si>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</si>
  <si>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</si>
  <si>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</si>
  <si>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</si>
  <si>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</si>
  <si>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</si>
  <si>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</si>
  <si>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</si>
  <si>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</si>
  <si>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</si>
  <si>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</si>
  <si>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</si>
  <si>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</si>
  <si>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</si>
  <si>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</si>
  <si>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</si>
  <si>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</si>
  <si>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</si>
  <si>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</si>
  <si>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</si>
  <si>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</si>
  <si>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</si>
  <si>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</si>
  <si>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</si>
  <si>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</si>
  <si>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</si>
  <si>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</si>
  <si>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</si>
  <si>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</si>
  <si>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</si>
  <si>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</si>
  <si>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</si>
  <si>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</si>
  <si>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</si>
  <si>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</si>
  <si>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</si>
  <si>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</si>
  <si>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</si>
  <si>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</si>
  <si>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</si>
  <si>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</si>
  <si>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</si>
  <si>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</si>
  <si>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</si>
  <si>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</si>
  <si>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</si>
  <si>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</si>
  <si>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</si>
  <si>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</si>
  <si>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</si>
  <si>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</si>
  <si>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</si>
  <si>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</si>
  <si>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</si>
  <si>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</si>
  <si>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</si>
  <si>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</si>
  <si>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</si>
  <si>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</si>
  <si>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</si>
  <si>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</si>
  <si>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</si>
  <si>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</si>
  <si>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</si>
  <si>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</si>
  <si>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</si>
  <si>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</si>
  <si>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</si>
  <si>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</si>
  <si>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</si>
  <si>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</si>
  <si>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</si>
  <si>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</si>
  <si>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</si>
  <si>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</si>
  <si>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</si>
  <si>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</si>
  <si>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</si>
  <si>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</si>
  <si>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</si>
  <si>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</si>
  <si>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</si>
  <si>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</si>
  <si>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</si>
  <si>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</si>
  <si>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</si>
  <si>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</si>
  <si>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</si>
  <si>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</si>
  <si>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</si>
  <si>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</si>
  <si>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</si>
  <si>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</si>
  <si>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</si>
  <si>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</si>
  <si>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</si>
  <si>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</si>
  <si>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</si>
  <si>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</si>
  <si>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</si>
  <si>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</si>
  <si>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</si>
  <si>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</si>
  <si>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</si>
  <si>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</si>
  <si>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</si>
  <si>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</si>
  <si>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</si>
  <si>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</si>
  <si>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</si>
  <si>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</si>
  <si>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</si>
  <si>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</si>
  <si>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</si>
  <si>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</si>
  <si>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</si>
  <si>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</si>
  <si>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</si>
  <si>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</si>
  <si>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</si>
  <si>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</si>
  <si>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</si>
  <si>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</si>
  <si>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</si>
  <si>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</si>
  <si>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</si>
  <si>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</si>
  <si>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</si>
  <si>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</si>
  <si>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</si>
  <si>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</si>
  <si>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</si>
  <si>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</si>
  <si>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</si>
  <si>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</si>
  <si>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</si>
  <si>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</si>
  <si>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</si>
  <si>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</si>
  <si>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</si>
  <si>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</si>
  <si>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</si>
  <si>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</si>
  <si>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</si>
  <si>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</si>
  <si>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</si>
  <si>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</si>
  <si>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</si>
  <si>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</si>
  <si>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</si>
  <si>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</si>
  <si>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</si>
  <si>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</si>
  <si>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</si>
  <si>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</si>
  <si>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</si>
  <si>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</si>
  <si>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</si>
  <si>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</si>
  <si>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</si>
  <si>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</si>
  <si>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</si>
  <si>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</si>
  <si>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</si>
  <si>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</si>
  <si>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</si>
  <si>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</si>
  <si>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</si>
  <si>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</si>
  <si>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</si>
  <si>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</si>
  <si>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</si>
  <si>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</si>
  <si>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</si>
  <si>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</si>
  <si>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</si>
  <si>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</si>
  <si>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</si>
  <si>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</si>
  <si>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</si>
  <si>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</si>
  <si>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</si>
  <si>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</si>
  <si>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</si>
  <si>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</si>
  <si>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</si>
  <si>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</si>
  <si>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</si>
  <si>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</si>
  <si>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</si>
  <si>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</si>
  <si>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</si>
  <si>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</si>
  <si>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</si>
  <si>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</si>
  <si>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</si>
  <si>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</si>
  <si>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</si>
  <si>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</si>
  <si>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</si>
  <si>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</si>
  <si>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</si>
  <si>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</si>
  <si>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</si>
  <si>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</si>
  <si>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</si>
  <si>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</si>
  <si>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</si>
  <si>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</si>
  <si>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</si>
  <si>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</si>
  <si>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</si>
  <si>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</si>
  <si>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</si>
  <si>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</si>
  <si>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</si>
  <si>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</si>
  <si>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</si>
  <si>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</si>
  <si>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</si>
  <si>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</si>
  <si>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</si>
  <si>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</si>
  <si>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</si>
  <si>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</si>
  <si>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</si>
  <si>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</si>
  <si>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</si>
  <si>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</si>
  <si>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</si>
  <si>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</si>
  <si>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</si>
  <si>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</si>
  <si>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</si>
  <si>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</si>
  <si>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</si>
  <si>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</si>
  <si>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</si>
  <si>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</si>
  <si>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</si>
  <si>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</si>
  <si>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</si>
  <si>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</si>
  <si>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</si>
  <si>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</si>
  <si>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</si>
  <si>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</si>
  <si>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</si>
  <si>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</si>
  <si>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</si>
  <si>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</si>
  <si>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</si>
  <si>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</si>
  <si>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</si>
  <si>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</si>
  <si>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</si>
  <si>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</si>
  <si>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</si>
  <si>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</si>
  <si>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</si>
  <si>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</si>
  <si>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</si>
  <si>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</si>
  <si>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</si>
  <si>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</si>
  <si>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</si>
  <si>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</si>
  <si>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</si>
  <si>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</si>
  <si>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</si>
  <si>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</si>
  <si>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</si>
  <si>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</si>
  <si>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</si>
  <si>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</si>
  <si>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</si>
  <si>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</si>
  <si>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</si>
  <si>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</si>
  <si>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</si>
  <si>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</si>
  <si>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</si>
  <si>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</si>
  <si>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</si>
  <si>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</si>
  <si>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</si>
  <si>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</si>
  <si>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</si>
  <si>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</si>
  <si>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</si>
  <si>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</si>
  <si>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</si>
  <si>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</si>
  <si>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</si>
  <si>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</si>
  <si>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</si>
  <si>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</si>
  <si>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</si>
  <si>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</si>
  <si>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</si>
  <si>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</si>
  <si>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</si>
  <si>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</si>
  <si>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</si>
  <si>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</si>
  <si>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</si>
  <si>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</si>
  <si>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</si>
  <si>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</si>
  <si>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</si>
  <si>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</si>
  <si>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</si>
  <si>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</si>
  <si>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</si>
  <si>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</si>
  <si>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</si>
  <si>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</si>
  <si>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</si>
  <si>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</si>
  <si>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</si>
  <si>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</si>
  <si>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</si>
  <si>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</si>
  <si>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</si>
  <si>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</si>
  <si>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</si>
  <si>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</si>
  <si>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</si>
  <si>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</si>
  <si>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</si>
  <si>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</si>
  <si>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</si>
  <si>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</si>
  <si>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</si>
  <si>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</si>
  <si>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</si>
  <si>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</si>
  <si>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</si>
  <si>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</si>
  <si>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</si>
  <si>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</si>
  <si>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</si>
  <si>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</si>
  <si>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</si>
  <si>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</si>
  <si>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</si>
  <si>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</si>
  <si>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</si>
  <si>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</si>
  <si>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</si>
  <si>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</si>
  <si>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</si>
  <si>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</si>
  <si>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</si>
  <si>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</si>
  <si>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</si>
  <si>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</si>
  <si>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</si>
  <si>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</si>
  <si>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</si>
  <si>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</si>
  <si>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</si>
  <si>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</si>
  <si>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</si>
  <si>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</si>
  <si>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</si>
  <si>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</si>
  <si>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</si>
  <si>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</si>
  <si>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</si>
  <si>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</si>
  <si>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</si>
  <si>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</si>
  <si>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</si>
  <si>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</si>
  <si>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</si>
  <si>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</si>
  <si>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</si>
  <si>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</si>
  <si>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</si>
  <si>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</si>
  <si>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</si>
  <si>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</si>
  <si>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</si>
  <si>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</si>
  <si>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</si>
  <si>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</si>
  <si>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</si>
  <si>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</si>
  <si>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</si>
  <si>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</si>
  <si>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</si>
  <si>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</si>
  <si>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</si>
  <si>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</si>
  <si>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</si>
  <si>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</si>
  <si>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</si>
  <si>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</si>
  <si>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</si>
  <si>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</si>
  <si>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</si>
  <si>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</si>
  <si>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</si>
  <si>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</si>
  <si>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</si>
  <si>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</si>
  <si>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</si>
  <si>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</si>
  <si>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</si>
  <si>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</si>
  <si>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</si>
  <si>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</si>
  <si>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</si>
  <si>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</si>
  <si>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</si>
  <si>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</si>
  <si>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</si>
  <si>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</si>
  <si>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</si>
  <si>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</si>
  <si>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</si>
  <si>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</si>
  <si>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</si>
  <si>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</si>
  <si>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</si>
  <si>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</si>
  <si>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</si>
  <si>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</si>
  <si>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</si>
  <si>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</si>
  <si>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</si>
  <si>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</si>
  <si>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</si>
  <si>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</si>
  <si>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</si>
  <si>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</si>
  <si>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</si>
  <si>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</si>
  <si>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</si>
  <si>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</si>
  <si>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</si>
  <si>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</si>
  <si>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</si>
  <si>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</si>
  <si>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</si>
  <si>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</si>
  <si>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</si>
  <si>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</si>
  <si>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</si>
  <si>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</si>
  <si>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</si>
  <si>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</si>
  <si>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</si>
  <si>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</si>
  <si>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</si>
  <si>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</si>
  <si>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</si>
  <si>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</si>
  <si>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</si>
  <si>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</si>
  <si>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</si>
  <si>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</si>
  <si>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</si>
  <si>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</si>
  <si>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</si>
  <si>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</si>
  <si>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</si>
  <si>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</si>
  <si>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</si>
  <si>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</si>
  <si>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</si>
  <si>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</si>
  <si>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</si>
  <si>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</si>
  <si>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</si>
  <si>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</si>
  <si>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</si>
  <si>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</si>
  <si>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</si>
  <si>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</si>
  <si>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</si>
  <si>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</si>
  <si>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</si>
  <si>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</si>
  <si>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</si>
  <si>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</si>
  <si>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</si>
  <si>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</si>
  <si>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</si>
  <si>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</si>
  <si>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</si>
  <si>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</si>
  <si>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</si>
  <si>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</si>
  <si>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</si>
  <si>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</si>
  <si>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</si>
  <si>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</si>
  <si>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</si>
  <si>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</si>
  <si>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</si>
  <si>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</si>
  <si>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</si>
  <si>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</si>
  <si>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</si>
  <si>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</si>
  <si>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</si>
  <si>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</si>
  <si>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</si>
  <si>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</si>
  <si>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</si>
  <si>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</si>
  <si>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</si>
  <si>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</si>
  <si>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</si>
  <si>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</si>
  <si>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</si>
  <si>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</si>
  <si>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</si>
  <si>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</si>
  <si>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</si>
  <si>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</si>
  <si>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</si>
  <si>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</si>
  <si>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</si>
  <si>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</si>
  <si>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</si>
  <si>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</si>
  <si>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</si>
  <si>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</si>
  <si>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</si>
  <si>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</si>
  <si>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</si>
  <si>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</si>
  <si>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</si>
  <si>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</si>
  <si>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</si>
  <si>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</si>
  <si>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</si>
  <si>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</si>
  <si>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</si>
  <si>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</si>
  <si>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</si>
  <si>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</si>
  <si>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</si>
  <si>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</si>
  <si>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</si>
  <si>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</si>
  <si>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</si>
  <si>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</si>
  <si>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</si>
  <si>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</si>
  <si>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</si>
  <si>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</si>
  <si>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</si>
  <si>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</si>
  <si>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</si>
  <si>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</si>
  <si>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</si>
  <si>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</si>
  <si>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</si>
  <si>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</si>
  <si>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</si>
  <si>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</si>
  <si>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</si>
  <si>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</si>
  <si>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</si>
  <si>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</si>
  <si>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</si>
  <si>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</si>
  <si>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</si>
  <si>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</si>
  <si>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</si>
  <si>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</si>
  <si>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</si>
  <si>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</si>
  <si>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</si>
  <si>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</si>
  <si>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</si>
  <si>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</si>
  <si>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</si>
  <si>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</si>
  <si>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</si>
  <si>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</si>
  <si>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</si>
  <si>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</si>
  <si>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</si>
  <si>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</si>
  <si>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</si>
  <si>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</si>
  <si>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</si>
  <si>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</si>
  <si>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</si>
  <si>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</si>
  <si>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</si>
  <si>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</si>
  <si>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</si>
  <si>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</si>
  <si>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</si>
  <si>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</si>
  <si>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</si>
  <si>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</si>
  <si>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</si>
  <si>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</si>
  <si>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</si>
  <si>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</si>
  <si>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</si>
  <si>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</si>
  <si>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</si>
  <si>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</si>
  <si>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</si>
  <si>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</si>
  <si>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</si>
  <si>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</si>
  <si>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</si>
  <si>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</si>
  <si>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</si>
  <si>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</si>
  <si>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</si>
  <si>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</si>
  <si>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</si>
  <si>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</si>
  <si>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</si>
  <si>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</si>
  <si>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</si>
  <si>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</si>
  <si>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</si>
  <si>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</si>
  <si>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</si>
  <si>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</si>
  <si>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</si>
  <si>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</si>
  <si>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</si>
  <si>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</si>
  <si>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</si>
  <si>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</si>
  <si>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</si>
  <si>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</si>
  <si>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</si>
  <si>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</si>
  <si>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</si>
  <si>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</si>
  <si>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</si>
  <si>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</si>
  <si>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</si>
  <si>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</si>
  <si>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</si>
  <si>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</si>
  <si>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</si>
  <si>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</si>
  <si>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</si>
  <si>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</si>
  <si>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</si>
  <si>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</si>
  <si>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</si>
  <si>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</si>
  <si>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</si>
  <si>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</si>
  <si>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</si>
  <si>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</si>
  <si>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</si>
  <si>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</si>
  <si>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</si>
  <si>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</si>
  <si>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</si>
  <si>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</si>
  <si>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</si>
  <si>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</si>
  <si>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</si>
  <si>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</si>
  <si>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</si>
  <si>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</si>
  <si>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</si>
  <si>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</si>
  <si>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</si>
  <si>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</si>
  <si>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</si>
  <si>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</si>
  <si>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</si>
  <si>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</si>
  <si>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</si>
  <si>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</si>
  <si>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</si>
  <si>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</si>
  <si>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</si>
  <si>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</si>
  <si>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</si>
  <si>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</si>
  <si>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</si>
  <si>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</si>
  <si>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</si>
  <si>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</si>
  <si>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</si>
  <si>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</si>
  <si>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</si>
  <si>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</si>
  <si>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</si>
  <si>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</si>
  <si>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</si>
  <si>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</si>
  <si>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</si>
  <si>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</si>
  <si>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</si>
  <si>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</si>
  <si>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</si>
  <si>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</si>
  <si>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</si>
  <si>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</si>
  <si>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</si>
  <si>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</si>
  <si>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</si>
  <si>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</si>
  <si>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</si>
  <si>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</si>
  <si>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</si>
  <si>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</si>
  <si>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</si>
  <si>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</si>
  <si>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</si>
  <si>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</si>
  <si>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</si>
  <si>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</si>
  <si>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</si>
  <si>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</si>
  <si>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</si>
  <si>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</si>
  <si>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</si>
  <si>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</si>
  <si>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</si>
  <si>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</si>
  <si>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</si>
  <si>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</si>
  <si>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</si>
  <si>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</si>
  <si>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</si>
  <si>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</si>
  <si>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</si>
  <si>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</si>
  <si>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</si>
  <si>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</si>
  <si>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</si>
  <si>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</si>
  <si>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</si>
  <si>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</si>
  <si>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</si>
  <si>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</si>
  <si>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</si>
  <si>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</si>
  <si>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</si>
  <si>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</si>
  <si>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</si>
  <si>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</si>
  <si>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</si>
  <si>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</si>
  <si>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</si>
  <si>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</si>
  <si>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</si>
  <si>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</si>
  <si>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</si>
  <si>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</si>
  <si>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</si>
  <si>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</si>
  <si>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</si>
  <si>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</si>
  <si>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</si>
  <si>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</si>
  <si>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</si>
  <si>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</si>
  <si>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</si>
  <si>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</si>
  <si>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</si>
  <si>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</si>
  <si>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</si>
  <si>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</si>
  <si>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</si>
  <si>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</si>
  <si>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</si>
  <si>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</si>
  <si>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</si>
  <si>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</si>
  <si>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</si>
  <si>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</si>
  <si>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</si>
  <si>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</si>
  <si>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</si>
  <si>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</si>
  <si>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</si>
  <si>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</si>
  <si>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</si>
  <si>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</si>
  <si>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</si>
  <si>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</si>
  <si>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</si>
  <si>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</si>
  <si>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</si>
  <si>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</si>
  <si>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</si>
  <si>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</si>
  <si>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</si>
  <si>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</si>
  <si>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</si>
  <si>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</si>
  <si>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</si>
  <si>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</si>
  <si>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</si>
  <si>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</si>
  <si>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</si>
  <si>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</si>
  <si>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</si>
  <si>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</si>
  <si>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</si>
  <si>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</si>
  <si>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</si>
  <si>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</si>
  <si>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</si>
  <si>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</si>
  <si>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</si>
  <si>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</si>
  <si>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</si>
  <si>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</si>
  <si>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</si>
  <si>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</si>
  <si>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</si>
  <si>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</si>
  <si>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</si>
  <si>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</si>
  <si>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</si>
  <si>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</si>
  <si>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</si>
  <si>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</si>
  <si>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</si>
  <si>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</si>
  <si>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</si>
  <si>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</si>
  <si>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</si>
  <si>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</si>
  <si>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</si>
  <si>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</si>
  <si>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</si>
  <si>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</si>
  <si>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</si>
  <si>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</si>
  <si>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</si>
  <si>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</si>
  <si>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</si>
  <si>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</si>
  <si>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</si>
  <si>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</si>
  <si>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</si>
  <si>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</si>
  <si>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</si>
  <si>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</si>
  <si>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</si>
  <si>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</si>
  <si>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</si>
  <si>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</si>
  <si>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</si>
  <si>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</si>
  <si>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</si>
  <si>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</si>
  <si>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</si>
  <si>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</si>
  <si>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</si>
  <si>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</si>
  <si>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</si>
  <si>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</si>
  <si>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</si>
  <si>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</si>
  <si>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</si>
  <si>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</si>
  <si>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</si>
  <si>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</si>
  <si>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</si>
  <si>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</si>
  <si>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</si>
  <si>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</si>
  <si>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</si>
  <si>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</si>
  <si>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</si>
  <si>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</si>
  <si>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</si>
  <si>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</si>
  <si>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</si>
  <si>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</si>
  <si>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</si>
  <si>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</si>
  <si>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</si>
  <si>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</si>
  <si>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</si>
  <si>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</si>
  <si>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</si>
  <si>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</si>
  <si>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</si>
  <si>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</si>
  <si>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</si>
  <si>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</si>
  <si>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</si>
  <si>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</si>
  <si>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</si>
  <si>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</si>
  <si>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</si>
  <si>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</si>
  <si>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</si>
  <si>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</si>
  <si>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</si>
  <si>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</si>
  <si>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</si>
  <si>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</si>
  <si>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</si>
  <si>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</si>
  <si>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</si>
  <si>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</si>
  <si>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</si>
  <si>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</si>
  <si>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</si>
  <si>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</si>
  <si>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</si>
  <si>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</si>
  <si>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</si>
  <si>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</si>
  <si>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</si>
  <si>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</si>
  <si>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</si>
  <si>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</si>
  <si>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</si>
  <si>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</si>
  <si>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</si>
  <si>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</si>
  <si>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</si>
  <si>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</si>
  <si>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</si>
  <si>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</si>
  <si>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</si>
  <si>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</si>
  <si>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</si>
  <si>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</si>
  <si>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</si>
  <si>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</si>
  <si>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</si>
  <si>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</si>
  <si>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</si>
  <si>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</si>
  <si>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</si>
  <si>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</si>
  <si>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</si>
  <si>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</si>
  <si>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</si>
  <si>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</si>
  <si>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</si>
  <si>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</si>
  <si>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</si>
  <si>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</si>
  <si>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</si>
  <si>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</si>
  <si>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</si>
  <si>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</si>
  <si>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</si>
  <si>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</si>
  <si>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</si>
  <si>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</si>
  <si>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</si>
  <si>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</si>
  <si>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</si>
  <si>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</si>
  <si>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</si>
  <si>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</si>
  <si>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</si>
  <si>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</si>
  <si>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</si>
  <si>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</si>
  <si>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</si>
  <si>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</si>
  <si>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</si>
  <si>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</si>
  <si>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</si>
  <si>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</si>
  <si>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</si>
  <si>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</si>
  <si>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</si>
  <si>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</si>
  <si>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</si>
  <si>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</si>
  <si>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</si>
  <si>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</si>
  <si>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</si>
  <si>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</si>
  <si>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</si>
  <si>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</si>
  <si>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</si>
  <si>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</si>
  <si>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</si>
  <si>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</si>
  <si>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</si>
  <si>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</si>
  <si>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</si>
  <si>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</si>
  <si>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</si>
  <si>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</si>
  <si>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</si>
  <si>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</si>
  <si>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</si>
  <si>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</si>
  <si>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</si>
  <si>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</si>
  <si>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</si>
  <si>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</si>
  <si>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</si>
  <si>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</si>
  <si>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</si>
  <si>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</si>
  <si>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</si>
  <si>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</si>
  <si>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</si>
  <si>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</si>
  <si>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</si>
  <si>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</si>
  <si>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</si>
  <si>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</si>
  <si>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</si>
  <si>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</si>
  <si>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</si>
  <si>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</si>
  <si>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</si>
  <si>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</si>
  <si>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</si>
  <si>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</si>
  <si>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</si>
  <si>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</si>
  <si>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</si>
  <si>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</si>
  <si>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</si>
  <si>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</si>
  <si>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</si>
  <si>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</si>
  <si>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</si>
  <si>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</si>
  <si>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</si>
  <si>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</si>
  <si>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</si>
  <si>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</si>
  <si>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</si>
  <si>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</si>
  <si>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</si>
  <si>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</si>
  <si>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</si>
  <si>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</si>
  <si>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</si>
  <si>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</si>
  <si>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</si>
  <si>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</si>
  <si>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</si>
  <si>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</si>
  <si>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</si>
  <si>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</si>
  <si>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</si>
  <si>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</si>
  <si>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</si>
  <si>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</si>
  <si>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</si>
  <si>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</si>
  <si>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</si>
  <si>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</si>
  <si>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</si>
  <si>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</si>
  <si>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</si>
  <si>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</si>
  <si>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</si>
  <si>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</si>
  <si>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</si>
  <si>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</si>
  <si>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</si>
  <si>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</si>
  <si>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</si>
  <si>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</si>
  <si>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</si>
  <si>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</si>
  <si>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</si>
  <si>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</si>
  <si>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</si>
  <si>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</si>
  <si>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</si>
  <si>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</si>
  <si>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</si>
  <si>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</si>
  <si>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</si>
  <si>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</si>
  <si>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</si>
  <si>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</si>
  <si>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</si>
  <si>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</si>
  <si>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</si>
  <si>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</si>
  <si>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</si>
  <si>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</si>
  <si>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</si>
  <si>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</si>
  <si>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</si>
  <si>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</si>
  <si>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</si>
  <si>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</si>
  <si>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</si>
  <si>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</si>
  <si>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</si>
  <si>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</si>
  <si>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</si>
  <si>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</si>
  <si>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</si>
  <si>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</si>
  <si>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</si>
  <si>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</si>
  <si>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</si>
  <si>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</si>
  <si>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</si>
  <si>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</si>
  <si>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</si>
  <si>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</si>
  <si>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</si>
  <si>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</si>
  <si>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</si>
  <si>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</si>
  <si>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</si>
  <si>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</si>
  <si>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</si>
  <si>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</si>
  <si>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</si>
  <si>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</si>
  <si>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</si>
  <si>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</si>
  <si>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</si>
  <si>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</si>
  <si>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</si>
  <si>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</si>
  <si>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</si>
  <si>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</si>
  <si>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</si>
  <si>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</si>
  <si>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</si>
  <si>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</si>
  <si>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</si>
  <si>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</si>
  <si>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</si>
  <si>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</si>
  <si>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</si>
  <si>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</si>
  <si>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</si>
  <si>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</si>
  <si>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</si>
  <si>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</si>
  <si>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</si>
  <si>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</si>
  <si>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</si>
  <si>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</si>
  <si>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</si>
  <si>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</si>
  <si>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</si>
  <si>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</si>
  <si>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</si>
  <si>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</si>
  <si>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</si>
  <si>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</si>
  <si>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</si>
  <si>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</si>
  <si>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</si>
  <si>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</si>
  <si>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</si>
  <si>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</si>
  <si>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</si>
  <si>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</si>
  <si>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</si>
  <si>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</si>
  <si>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</si>
  <si>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</si>
  <si>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</si>
  <si>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</si>
  <si>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</si>
  <si>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</si>
  <si>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</si>
  <si>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</si>
  <si>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</si>
  <si>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</si>
  <si>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</si>
  <si>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</si>
  <si>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</si>
  <si>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</si>
  <si>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</si>
  <si>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</si>
  <si>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</si>
  <si>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</si>
  <si>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</si>
  <si>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</si>
  <si>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</si>
  <si>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</si>
  <si>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</si>
  <si>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</si>
  <si>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</si>
  <si>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</si>
  <si>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</si>
  <si>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</si>
  <si>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</si>
  <si>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</si>
  <si>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</si>
  <si>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</si>
  <si>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</si>
  <si>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</si>
  <si>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</si>
  <si>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</si>
  <si>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</si>
  <si>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</si>
  <si>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</si>
  <si>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</si>
  <si>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</si>
  <si>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</si>
  <si>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</si>
  <si>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</si>
  <si>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</si>
  <si>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</si>
  <si>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</si>
  <si>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</si>
  <si>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</si>
  <si>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</si>
  <si>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</si>
  <si>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</si>
  <si>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</si>
  <si>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</si>
  <si>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</si>
  <si>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</si>
  <si>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</si>
  <si>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</si>
  <si>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</si>
  <si>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</si>
  <si>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</si>
  <si>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</si>
  <si>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</si>
  <si>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</si>
  <si>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</si>
  <si>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</si>
  <si>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</si>
  <si>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</si>
  <si>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</si>
  <si>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</si>
  <si>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</si>
  <si>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</si>
  <si>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</si>
  <si>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</si>
  <si>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</si>
  <si>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</si>
  <si>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</si>
  <si>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</si>
  <si>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</si>
  <si>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</si>
  <si>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</si>
  <si>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</si>
  <si>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</si>
  <si>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</si>
  <si>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</si>
  <si>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</si>
  <si>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</si>
  <si>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</si>
  <si>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</si>
  <si>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</si>
  <si>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</si>
  <si>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</si>
  <si>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</si>
  <si>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</si>
  <si>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</si>
  <si>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</si>
  <si>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</si>
  <si>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</si>
  <si>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</si>
  <si>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</si>
  <si>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</si>
  <si>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</si>
  <si>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</si>
  <si>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</si>
  <si>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</si>
  <si>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</si>
  <si>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</si>
  <si>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</si>
  <si>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</si>
  <si>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</si>
  <si>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</si>
  <si>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</si>
  <si>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</si>
  <si>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</si>
  <si>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</si>
  <si>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</si>
  <si>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</si>
  <si>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</si>
  <si>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</si>
  <si>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</si>
  <si>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</si>
  <si>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</si>
  <si>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</si>
  <si>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</si>
  <si>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</si>
  <si>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</si>
  <si>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</si>
  <si>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</si>
  <si>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</si>
  <si>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</si>
  <si>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</si>
  <si>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</si>
  <si>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</si>
  <si>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</si>
  <si>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</si>
  <si>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</si>
  <si>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</si>
  <si>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</si>
  <si>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</si>
  <si>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</si>
  <si>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</si>
  <si>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</si>
  <si>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</si>
  <si>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</si>
  <si>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</si>
  <si>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</si>
  <si>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</si>
  <si>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</si>
  <si>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</si>
  <si>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</si>
  <si>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</si>
  <si>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</si>
  <si>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</si>
  <si>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</si>
  <si>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</si>
  <si>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</si>
  <si>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</si>
  <si>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</si>
  <si>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</si>
  <si>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</si>
  <si>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</si>
  <si>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</si>
  <si>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</si>
  <si>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</si>
  <si>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</si>
  <si>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</si>
  <si>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</si>
  <si>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</si>
  <si>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</si>
  <si>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</si>
  <si>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</si>
  <si>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</si>
  <si>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</si>
  <si>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</si>
  <si>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</si>
  <si>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</si>
  <si>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</si>
  <si>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</si>
  <si>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</si>
  <si>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</si>
  <si>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</si>
  <si>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</si>
  <si>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</si>
  <si>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</si>
  <si>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</si>
  <si>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</si>
  <si>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</si>
  <si>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</si>
  <si>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</si>
  <si>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</si>
  <si>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</si>
  <si>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</si>
  <si>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</si>
  <si>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</si>
  <si>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</si>
  <si>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</si>
  <si>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</si>
  <si>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</si>
  <si>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</si>
  <si>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</si>
  <si>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</si>
  <si>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</si>
  <si>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</si>
  <si>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</si>
  <si>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</si>
  <si>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</si>
  <si>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</si>
  <si>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</si>
  <si>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</si>
  <si>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</si>
  <si>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</si>
  <si>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</si>
  <si>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</si>
  <si>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</si>
  <si>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</si>
  <si>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</si>
  <si>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</si>
  <si>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</si>
  <si>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</si>
  <si>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</si>
  <si>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</si>
  <si>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</si>
  <si>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</si>
  <si>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</si>
  <si>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</si>
  <si>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</si>
  <si>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</si>
  <si>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</si>
  <si>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</si>
  <si>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</si>
  <si>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</si>
  <si>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</si>
  <si>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</si>
  <si>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</si>
  <si>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</si>
  <si>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</si>
  <si>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</si>
  <si>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</si>
  <si>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</si>
  <si>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</si>
  <si>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</si>
  <si>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</si>
  <si>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</si>
  <si>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</si>
  <si>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</si>
  <si>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</si>
  <si>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</si>
  <si>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</si>
  <si>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</si>
  <si>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</si>
  <si>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</si>
  <si>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</si>
  <si>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</si>
  <si>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</si>
  <si>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</si>
  <si>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</si>
  <si>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</si>
  <si>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</si>
  <si>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</si>
  <si>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</si>
  <si>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</si>
  <si>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</si>
  <si>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</si>
  <si>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</si>
  <si>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</si>
  <si>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</si>
  <si>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</si>
  <si>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</si>
  <si>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</si>
  <si>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</si>
  <si>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</si>
  <si>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</si>
  <si>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</si>
  <si>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</si>
  <si>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</si>
  <si>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</si>
  <si>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</si>
  <si>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</si>
  <si>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</si>
  <si>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</si>
  <si>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</si>
  <si>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</si>
  <si>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</si>
  <si>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</si>
  <si>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</si>
  <si>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</si>
  <si>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</si>
  <si>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</si>
  <si>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</si>
  <si>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</si>
  <si>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</si>
  <si>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</si>
  <si>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</si>
  <si>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</si>
  <si>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</si>
  <si>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</si>
  <si>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</si>
  <si>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</si>
  <si>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</si>
  <si>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</si>
  <si>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</si>
  <si>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</si>
  <si>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</si>
  <si>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</si>
  <si>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</si>
  <si>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</si>
  <si>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</si>
  <si>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</si>
  <si>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</si>
  <si>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</si>
  <si>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</si>
  <si>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</si>
  <si>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</si>
  <si>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</si>
  <si>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</si>
  <si>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</si>
  <si>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</si>
  <si>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</si>
  <si>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</si>
  <si>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</si>
  <si>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</si>
  <si>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</si>
  <si>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</si>
  <si>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</si>
  <si>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</si>
  <si>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</si>
  <si>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</si>
  <si>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</si>
  <si>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</si>
  <si>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</si>
  <si>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</si>
  <si>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</si>
  <si>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</si>
  <si>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</si>
  <si>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</si>
  <si>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</si>
  <si>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</si>
  <si>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</si>
  <si>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</si>
  <si>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</si>
  <si>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</si>
  <si>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</si>
  <si>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</si>
  <si>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</si>
  <si>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</si>
  <si>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</si>
  <si>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</si>
  <si>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</si>
  <si>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</si>
  <si>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</si>
  <si>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</si>
  <si>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</si>
  <si>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</si>
  <si>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</si>
  <si>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</si>
  <si>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</si>
  <si>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</si>
  <si>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</si>
  <si>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</si>
  <si>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</si>
  <si>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</si>
  <si>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</si>
  <si>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</si>
  <si>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</si>
  <si>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</si>
  <si>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</si>
  <si>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</si>
  <si>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</si>
  <si>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</si>
  <si>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</si>
  <si>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</si>
  <si>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</si>
  <si>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</si>
  <si>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</si>
  <si>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</si>
  <si>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</si>
  <si>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</si>
  <si>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</si>
  <si>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</si>
  <si>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</si>
  <si>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</si>
  <si>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</si>
  <si>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</si>
  <si>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</si>
  <si>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</si>
  <si>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</si>
  <si>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</si>
  <si>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</si>
  <si>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</si>
  <si>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</si>
  <si>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</si>
  <si>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</si>
  <si>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</si>
  <si>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</si>
  <si>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</si>
  <si>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</si>
  <si>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</si>
  <si>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</si>
  <si>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</si>
  <si>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</si>
  <si>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</si>
  <si>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</si>
  <si>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</si>
  <si>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</si>
  <si>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</si>
  <si>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</si>
  <si>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</si>
  <si>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</si>
  <si>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</si>
  <si>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</si>
  <si>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</si>
  <si>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</si>
  <si>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</si>
  <si>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</si>
  <si>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</si>
  <si>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</si>
  <si>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</si>
  <si>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</si>
  <si>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</si>
  <si>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</si>
  <si>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</si>
  <si>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</si>
  <si>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</si>
  <si>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</si>
  <si>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</si>
  <si>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</si>
  <si>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</si>
  <si>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</si>
  <si>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</si>
  <si>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</si>
  <si>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</si>
  <si>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</si>
  <si>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</si>
  <si>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</si>
  <si>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</si>
  <si>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</si>
  <si>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</si>
  <si>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</si>
  <si>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</si>
  <si>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</si>
  <si>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</si>
  <si>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</si>
  <si>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</si>
  <si>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</si>
  <si>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</si>
  <si>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</si>
  <si>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</si>
  <si>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</si>
  <si>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</si>
  <si>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</si>
  <si>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</si>
  <si>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</si>
  <si>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</si>
  <si>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</si>
  <si>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</si>
  <si>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</si>
  <si>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</si>
  <si>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</si>
  <si>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</si>
  <si>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</si>
  <si>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</si>
  <si>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</si>
  <si>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</si>
  <si>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</si>
  <si>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</si>
  <si>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</si>
  <si>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</si>
  <si>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</si>
  <si>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</si>
  <si>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</si>
  <si>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</si>
  <si>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</si>
  <si>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</si>
  <si>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</si>
  <si>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</si>
  <si>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</si>
  <si>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</si>
  <si>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</si>
  <si>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</si>
  <si>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</si>
  <si>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</si>
  <si>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</si>
  <si>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</si>
  <si>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</si>
  <si>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</si>
  <si>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</si>
  <si>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</si>
  <si>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</si>
  <si>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</si>
  <si>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</si>
  <si>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</si>
  <si>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</si>
  <si>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</si>
  <si>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</si>
  <si>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</si>
  <si>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</si>
  <si>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</si>
  <si>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</si>
  <si>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</si>
  <si>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</si>
  <si>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</si>
  <si>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</si>
  <si>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</si>
  <si>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</si>
  <si>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</si>
  <si>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</si>
  <si>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</si>
  <si>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</si>
  <si>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</si>
  <si>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</si>
  <si>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</si>
  <si>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</si>
  <si>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</si>
  <si>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</si>
  <si>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</si>
  <si>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</si>
  <si>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</si>
  <si>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</si>
  <si>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</si>
  <si>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</si>
  <si>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</si>
  <si>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</si>
  <si>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</si>
  <si>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</si>
  <si>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</si>
  <si>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</si>
  <si>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</si>
  <si>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</si>
  <si>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</si>
  <si>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</si>
  <si>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</si>
  <si>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</si>
  <si>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</si>
  <si>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</si>
  <si>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</si>
  <si>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</si>
  <si>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</si>
  <si>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</si>
  <si>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</si>
  <si>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</si>
  <si>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</si>
  <si>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</si>
  <si>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</si>
  <si>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</si>
  <si>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</si>
  <si>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</si>
  <si>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</si>
  <si>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</si>
  <si>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</si>
  <si>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</si>
  <si>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</si>
  <si>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</si>
  <si>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</si>
  <si>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</si>
  <si>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</si>
  <si>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</si>
  <si>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</si>
  <si>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</si>
  <si>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</si>
  <si>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</si>
  <si>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</si>
  <si>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</si>
  <si>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</si>
  <si>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</si>
  <si>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</si>
  <si>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</si>
  <si>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</si>
  <si>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</si>
  <si>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</si>
  <si>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</si>
  <si>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</si>
  <si>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</si>
  <si>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</si>
  <si>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</si>
  <si>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</si>
  <si>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</si>
  <si>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</si>
  <si>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</si>
  <si>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</si>
  <si>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</si>
  <si>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</si>
  <si>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</si>
  <si>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</si>
  <si>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</si>
  <si>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</si>
  <si>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</si>
  <si>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</si>
  <si>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</si>
  <si>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</si>
  <si>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</si>
  <si>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</si>
  <si>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</si>
  <si>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</si>
  <si>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</si>
  <si>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</si>
  <si>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</si>
  <si>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</si>
  <si>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</si>
  <si>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</si>
  <si>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</si>
  <si>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</si>
  <si>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</si>
  <si>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</si>
  <si>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</si>
  <si>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</si>
  <si>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</si>
  <si>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</si>
  <si>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</si>
  <si>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</si>
  <si>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</si>
  <si>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</si>
  <si>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</si>
  <si>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</si>
  <si>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</si>
  <si>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</si>
  <si>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</si>
  <si>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</si>
  <si>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</si>
  <si>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</si>
  <si>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</si>
  <si>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</si>
  <si>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</si>
  <si>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</si>
  <si>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</si>
  <si>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</si>
  <si>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</si>
  <si>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</si>
  <si>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</si>
  <si>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</si>
  <si>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</si>
  <si>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</si>
  <si>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</si>
  <si>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</si>
  <si>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</si>
  <si>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</si>
  <si>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</si>
  <si>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</si>
  <si>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</si>
  <si>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</si>
  <si>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</si>
  <si>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</si>
  <si>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</si>
  <si>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</si>
  <si>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</si>
  <si>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</si>
  <si>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</si>
  <si>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</si>
  <si>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</si>
  <si>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</si>
  <si>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</si>
  <si>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</si>
  <si>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</si>
  <si>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</si>
  <si>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</si>
  <si>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</si>
  <si>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</si>
  <si>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</si>
  <si>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</si>
  <si>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</si>
  <si>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</si>
  <si>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</si>
  <si>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</si>
  <si>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</si>
  <si>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</si>
  <si>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</si>
  <si>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</si>
  <si>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</si>
  <si>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</si>
  <si>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</si>
  <si>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</si>
  <si>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</si>
  <si>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</si>
  <si>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</si>
  <si>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</si>
  <si>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</si>
  <si>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</si>
  <si>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</si>
  <si>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</si>
  <si>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</si>
  <si>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</si>
  <si>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</si>
  <si>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</si>
  <si>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</si>
  <si>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</si>
  <si>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</si>
  <si>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</si>
  <si>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</si>
  <si>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</si>
  <si>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</si>
  <si>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</si>
  <si>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</si>
  <si>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</si>
  <si>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</si>
  <si>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</si>
  <si>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</si>
  <si>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</si>
  <si>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</si>
  <si>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</si>
  <si>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</si>
  <si>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</si>
  <si>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</si>
  <si>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</si>
  <si>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</si>
  <si>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</si>
  <si>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</si>
  <si>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</si>
  <si>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</si>
  <si>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</si>
  <si>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</si>
  <si>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</si>
  <si>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</si>
  <si>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</si>
  <si>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</si>
  <si>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</si>
  <si>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</si>
  <si>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</si>
  <si>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</si>
  <si>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</si>
  <si>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</si>
  <si>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</si>
  <si>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</si>
  <si>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</si>
  <si>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</si>
  <si>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</si>
  <si>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</si>
  <si>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</si>
  <si>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</si>
  <si>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</si>
  <si>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</si>
  <si>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</si>
  <si>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</si>
  <si>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</si>
  <si>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</si>
  <si>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</si>
  <si>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</si>
  <si>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</si>
  <si>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</si>
  <si>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</si>
  <si>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</si>
  <si>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</si>
  <si>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</si>
  <si>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</si>
  <si>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</si>
  <si>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</si>
  <si>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</si>
  <si>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</si>
  <si>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</si>
  <si>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</si>
  <si>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</si>
  <si>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</si>
  <si>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</si>
  <si>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</si>
  <si>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</si>
  <si>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</si>
  <si>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</si>
  <si>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</si>
  <si>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</si>
  <si>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</si>
  <si>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</si>
  <si>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</si>
  <si>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</si>
  <si>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</si>
  <si>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</si>
  <si>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</si>
  <si>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</si>
  <si>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</si>
  <si>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</si>
  <si>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</si>
  <si>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</si>
  <si>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</si>
  <si>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</si>
  <si>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</si>
  <si>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</si>
  <si>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</si>
  <si>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</si>
  <si>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</si>
  <si>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</si>
  <si>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</si>
  <si>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</si>
  <si>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</si>
  <si>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</si>
  <si>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</si>
  <si>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</si>
  <si>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</si>
  <si>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</si>
  <si>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</si>
  <si>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</si>
  <si>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</si>
  <si>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</si>
  <si>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</si>
  <si>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</si>
  <si>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</si>
  <si>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</si>
  <si>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</si>
  <si>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</si>
  <si>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</si>
  <si>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</si>
  <si>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</si>
  <si>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</si>
  <si>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</si>
  <si>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</si>
  <si>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</si>
  <si>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</si>
  <si>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</si>
  <si>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</si>
  <si>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</si>
  <si>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</si>
  <si>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</si>
  <si>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</si>
  <si>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</si>
  <si>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</si>
  <si>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</si>
  <si>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</si>
  <si>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</si>
  <si>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</si>
  <si>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</si>
  <si>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</si>
  <si>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</si>
  <si>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</si>
  <si>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</si>
  <si>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</si>
  <si>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</si>
  <si>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</si>
  <si>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</si>
  <si>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</si>
  <si>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</si>
  <si>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</si>
  <si>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</si>
  <si>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</si>
  <si>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</si>
  <si>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</si>
  <si>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</si>
  <si>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</si>
  <si>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</si>
  <si>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</si>
  <si>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</si>
  <si>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</si>
  <si>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</si>
  <si>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</si>
  <si>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</si>
  <si>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</si>
  <si>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</si>
  <si>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</si>
  <si>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</si>
  <si>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</si>
  <si>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</si>
  <si>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</si>
  <si>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</si>
  <si>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</si>
  <si>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</si>
  <si>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</si>
  <si>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</si>
  <si>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</si>
  <si>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</si>
  <si>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</si>
  <si>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</si>
  <si>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</si>
  <si>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</si>
  <si>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</si>
  <si>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</si>
  <si>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</si>
  <si>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</si>
  <si>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</si>
  <si>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</si>
  <si>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</si>
  <si>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</si>
  <si>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</si>
  <si>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</si>
  <si>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</si>
  <si>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</si>
  <si>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</si>
  <si>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</si>
  <si>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</si>
  <si>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</si>
  <si>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</si>
  <si>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</si>
  <si>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</si>
  <si>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</si>
  <si>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</si>
  <si>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</si>
  <si>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</si>
  <si>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</si>
  <si>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</si>
  <si>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</si>
  <si>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</si>
  <si>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</si>
  <si>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</si>
  <si>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</si>
  <si>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</si>
  <si>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</si>
  <si>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</si>
  <si>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</si>
  <si>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</si>
  <si>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</si>
  <si>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</si>
  <si>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</si>
  <si>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</si>
  <si>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</si>
  <si>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</si>
  <si>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</si>
  <si>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</si>
  <si>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</si>
  <si>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</si>
  <si>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</si>
  <si>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</si>
  <si>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</si>
  <si>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</si>
  <si>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</si>
  <si>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</si>
  <si>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</si>
  <si>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</si>
  <si>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</si>
  <si>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</si>
  <si>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</si>
  <si>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</si>
  <si>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</si>
  <si>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</si>
  <si>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</si>
  <si>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</si>
  <si>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</si>
  <si>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</si>
  <si>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</si>
  <si>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</si>
  <si>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</si>
  <si>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</si>
  <si>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</si>
  <si>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</si>
  <si>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</si>
  <si>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</si>
  <si>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</si>
  <si>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</si>
  <si>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</si>
  <si>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</si>
  <si>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</si>
  <si>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</si>
  <si>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</si>
  <si>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</si>
  <si>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</si>
  <si>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</si>
  <si>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</si>
  <si>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</si>
  <si>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</si>
  <si>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</si>
  <si>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</si>
  <si>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</si>
  <si>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</si>
  <si>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</si>
  <si>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</si>
  <si>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</si>
  <si>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</si>
  <si>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</si>
  <si>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</si>
  <si>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</si>
  <si>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</si>
  <si>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</si>
  <si>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</si>
  <si>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</si>
  <si>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</si>
  <si>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</si>
  <si>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</si>
  <si>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</si>
  <si>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</si>
  <si>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</si>
  <si>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</si>
  <si>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</si>
  <si>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</si>
  <si>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</si>
  <si>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</si>
  <si>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</si>
  <si>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</si>
  <si>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</si>
  <si>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</si>
  <si>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</si>
  <si>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</si>
  <si>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</si>
  <si>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</si>
  <si>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</si>
  <si>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</si>
  <si>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</si>
  <si>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</si>
  <si>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</si>
  <si>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</si>
  <si>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</si>
  <si>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</si>
  <si>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</si>
  <si>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</si>
  <si>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</si>
  <si>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</si>
  <si>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</si>
  <si>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</si>
  <si>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</si>
  <si>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</si>
  <si>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</si>
  <si>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</si>
  <si>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</si>
  <si>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</si>
  <si>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</si>
  <si>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</si>
  <si>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</si>
  <si>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</si>
  <si>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</si>
  <si>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</si>
  <si>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</si>
  <si>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</si>
  <si>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</si>
  <si>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</si>
  <si>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</si>
  <si>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</si>
  <si>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</si>
  <si>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</si>
  <si>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</si>
  <si>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</si>
  <si>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</si>
  <si>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</si>
  <si>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</si>
  <si>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</si>
  <si>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</si>
  <si>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</si>
  <si>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</si>
  <si>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</si>
  <si>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</si>
  <si>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</si>
  <si>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</si>
  <si>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</si>
  <si>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</si>
  <si>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</si>
  <si>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</si>
  <si>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</si>
  <si>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</si>
  <si>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</si>
  <si>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</si>
  <si>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</si>
  <si>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</si>
  <si>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</si>
  <si>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</si>
  <si>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</si>
  <si>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</si>
  <si>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</si>
  <si>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</si>
  <si>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</si>
  <si>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</si>
  <si>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</si>
  <si>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</si>
  <si>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</si>
  <si>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</si>
  <si>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</si>
  <si>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</si>
  <si>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</si>
  <si>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</si>
  <si>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</si>
  <si>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</si>
  <si>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</si>
  <si>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</si>
  <si>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</si>
  <si>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</si>
  <si>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</si>
  <si>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</si>
  <si>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</si>
  <si>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</si>
  <si>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</si>
  <si>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</si>
  <si>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</si>
  <si>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</si>
  <si>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</si>
  <si>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</si>
  <si>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</si>
  <si>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</si>
  <si>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</si>
  <si>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</si>
  <si>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</si>
  <si>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</si>
  <si>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</si>
  <si>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</si>
  <si>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</si>
  <si>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</si>
  <si>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</si>
  <si>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</si>
  <si>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</si>
  <si>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</si>
  <si>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</si>
  <si>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</si>
  <si>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</si>
  <si>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</si>
  <si>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</si>
  <si>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</si>
  <si>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</si>
  <si>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</si>
  <si>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</si>
  <si>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</si>
  <si>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</si>
  <si>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</si>
  <si>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</si>
  <si>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</si>
  <si>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</si>
  <si>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</si>
  <si>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</si>
  <si>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</si>
  <si>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</si>
  <si>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</si>
  <si>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</si>
  <si>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</si>
  <si>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</si>
  <si>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</si>
  <si>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</si>
  <si>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</si>
  <si>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</si>
  <si>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</si>
  <si>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</si>
  <si>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</si>
  <si>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</si>
  <si>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</si>
  <si>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</si>
  <si>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</si>
  <si>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</si>
  <si>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</si>
  <si>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</si>
  <si>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</si>
  <si>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</si>
  <si>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</si>
  <si>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</si>
  <si>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</si>
  <si>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</si>
  <si>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</si>
  <si>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</si>
  <si>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</si>
  <si>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</si>
  <si>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</si>
  <si>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</si>
  <si>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</si>
  <si>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</si>
  <si>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</si>
  <si>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</si>
  <si>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</si>
  <si>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</si>
  <si>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</si>
  <si>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</si>
  <si>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</si>
  <si>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</si>
  <si>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</si>
  <si>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</si>
  <si>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</si>
  <si>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</si>
  <si>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</si>
  <si>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</si>
  <si>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</si>
  <si>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</si>
  <si>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</si>
  <si>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</si>
  <si>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</si>
  <si>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</si>
  <si>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</si>
  <si>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</si>
  <si>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</si>
  <si>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</si>
  <si>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</si>
  <si>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</si>
  <si>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</si>
  <si>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</si>
  <si>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</si>
  <si>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</si>
  <si>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</si>
  <si>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</si>
  <si>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</si>
  <si>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</si>
  <si>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</si>
  <si>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</si>
  <si>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</si>
  <si>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</si>
  <si>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</si>
  <si>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</si>
  <si>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</si>
  <si>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</si>
  <si>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</si>
  <si>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</si>
  <si>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</si>
  <si>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</si>
  <si>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</si>
  <si>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</si>
  <si>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</si>
  <si>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</si>
  <si>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</si>
  <si>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</si>
  <si>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</si>
  <si>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</si>
  <si>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</si>
  <si>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</si>
  <si>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</si>
  <si>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</si>
  <si>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</si>
  <si>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</si>
  <si>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</si>
  <si>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</si>
  <si>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</si>
  <si>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</si>
  <si>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</si>
  <si>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</si>
  <si>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</si>
  <si>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</si>
  <si>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</si>
  <si>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</si>
  <si>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</si>
  <si>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</si>
  <si>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</si>
  <si>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</si>
  <si>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</si>
  <si>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</si>
  <si>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</si>
  <si>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</si>
  <si>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</si>
  <si>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</si>
  <si>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</si>
  <si>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</si>
  <si>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</si>
  <si>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</si>
  <si>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</si>
  <si>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</si>
  <si>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</si>
  <si>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</si>
  <si>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</si>
  <si>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</si>
  <si>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</si>
  <si>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</si>
  <si>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</si>
  <si>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</si>
  <si>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</si>
  <si>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</si>
  <si>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</si>
  <si>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</si>
  <si>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</si>
  <si>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</si>
  <si>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</si>
  <si>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</si>
  <si>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</si>
  <si>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</si>
  <si>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</si>
  <si>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</si>
  <si>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</si>
  <si>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</si>
  <si>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</si>
  <si>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</si>
  <si>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</si>
  <si>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</si>
  <si>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</si>
  <si>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</si>
  <si>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</si>
  <si>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</si>
  <si>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</si>
  <si>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</si>
  <si>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</si>
  <si>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</si>
  <si>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</si>
  <si>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</si>
  <si>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</si>
  <si>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</si>
  <si>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</si>
  <si>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</si>
  <si>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</si>
  <si>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</si>
  <si>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</si>
  <si>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</si>
  <si>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</si>
  <si>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</si>
  <si>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</si>
  <si>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</si>
  <si>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</si>
  <si>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</si>
  <si>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</si>
  <si>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</si>
  <si>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</si>
  <si>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</si>
  <si>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</si>
  <si>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</si>
  <si>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</si>
  <si>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</si>
  <si>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</si>
  <si>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</si>
  <si>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</si>
  <si>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</si>
  <si>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</si>
  <si>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</si>
  <si>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</si>
  <si>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</si>
  <si>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</si>
  <si>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</si>
  <si>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</si>
  <si>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</si>
  <si>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</si>
  <si>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</si>
  <si>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</si>
  <si>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</si>
  <si>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</si>
  <si>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</si>
  <si>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</si>
  <si>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</si>
  <si>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</si>
  <si>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</si>
  <si>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</si>
  <si>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</si>
  <si>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</si>
  <si>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</si>
  <si>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</si>
  <si>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</si>
  <si>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</si>
  <si>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</si>
  <si>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</si>
  <si>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</si>
  <si>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</si>
  <si>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</si>
  <si>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</si>
  <si>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</si>
  <si>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</si>
  <si>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</si>
  <si>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</si>
  <si>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</si>
  <si>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</si>
  <si>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</si>
  <si>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</si>
  <si>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</si>
  <si>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</si>
  <si>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</si>
  <si>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</si>
  <si>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</si>
  <si>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</si>
  <si>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</si>
  <si>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</si>
  <si>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</si>
  <si>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</si>
  <si>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</si>
  <si>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</si>
  <si>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</si>
  <si>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</si>
  <si>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</si>
  <si>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</si>
  <si>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</si>
  <si>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</si>
  <si>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</si>
  <si>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</si>
  <si>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</si>
  <si>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</si>
  <si>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</si>
  <si>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</si>
  <si>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</si>
  <si>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</si>
  <si>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</si>
  <si>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</si>
  <si>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</si>
  <si>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</si>
  <si>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</si>
  <si>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</si>
  <si>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</si>
  <si>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</si>
  <si>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</si>
  <si>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</si>
  <si>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</si>
  <si>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</si>
  <si>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</si>
  <si>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</si>
  <si>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</si>
  <si>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</si>
  <si>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</si>
  <si>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</si>
  <si>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</si>
  <si>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</si>
  <si>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</si>
  <si>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</si>
  <si>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</si>
  <si>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</si>
  <si>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</si>
  <si>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</si>
  <si>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</si>
  <si>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</si>
  <si>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</si>
  <si>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</si>
  <si>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</si>
  <si>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</si>
  <si>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</si>
  <si>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</si>
  <si>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</si>
  <si>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</si>
  <si>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</si>
  <si>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</si>
  <si>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</si>
  <si>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</si>
  <si>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</si>
  <si>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</si>
  <si>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</si>
  <si>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</si>
  <si>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</si>
  <si>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</si>
  <si>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</si>
  <si>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</si>
  <si>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</si>
  <si>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</si>
  <si>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</si>
  <si>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</si>
  <si>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</si>
  <si>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</si>
  <si>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</si>
  <si>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</si>
  <si>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</si>
  <si>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</si>
  <si>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</si>
  <si>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</si>
  <si>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</si>
  <si>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</si>
  <si>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</si>
  <si>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</si>
  <si>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</si>
  <si>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</si>
  <si>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</si>
  <si>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</si>
  <si>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</si>
  <si>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</si>
  <si>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</si>
  <si>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</si>
  <si>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</si>
  <si>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</si>
  <si>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</si>
  <si>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</si>
  <si>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</si>
  <si>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</si>
  <si>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</si>
  <si>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</si>
  <si>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</si>
  <si>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</si>
  <si>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</si>
  <si>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</si>
  <si>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</si>
  <si>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</si>
  <si>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</si>
  <si>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</si>
  <si>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</si>
  <si>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</si>
  <si>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</si>
  <si>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</si>
  <si>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</si>
  <si>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</si>
  <si>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</si>
  <si>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</si>
  <si>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</si>
  <si>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</si>
  <si>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</si>
  <si>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</si>
  <si>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</si>
  <si>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</si>
  <si>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</si>
  <si>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</si>
  <si>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</si>
  <si>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</si>
  <si>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</si>
  <si>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</si>
  <si>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</si>
  <si>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</si>
  <si>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</si>
  <si>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</si>
  <si>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</si>
  <si>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</si>
  <si>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</si>
  <si>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</si>
  <si>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</si>
  <si>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</si>
  <si>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</si>
  <si>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</si>
  <si>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</si>
  <si>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</si>
  <si>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</si>
  <si>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</si>
  <si>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</si>
  <si>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</si>
  <si>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</si>
  <si>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</si>
  <si>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</si>
  <si>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</si>
  <si>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</si>
  <si>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</si>
  <si>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</si>
  <si>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</si>
  <si>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</si>
  <si>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</si>
  <si>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</si>
  <si>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</si>
  <si>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</si>
  <si>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</si>
  <si>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</si>
  <si>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</si>
  <si>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</si>
  <si>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</si>
  <si>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</si>
  <si>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</si>
  <si>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</si>
  <si>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</si>
  <si>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</si>
  <si>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</si>
  <si>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</si>
  <si>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</si>
  <si>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</si>
  <si>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</si>
  <si>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</si>
  <si>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</si>
  <si>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</si>
  <si>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</si>
  <si>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</si>
  <si>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</si>
  <si>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</si>
  <si>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</si>
  <si>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</si>
  <si>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</si>
  <si>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</si>
  <si>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</si>
  <si>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</si>
  <si>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</si>
  <si>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</si>
  <si>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</si>
  <si>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</si>
  <si>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</si>
  <si>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</si>
  <si>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</si>
  <si>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</si>
  <si>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</si>
  <si>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</si>
  <si>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</si>
  <si>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</si>
  <si>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</si>
  <si>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</si>
  <si>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</si>
  <si>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</si>
  <si>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</si>
  <si>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</si>
  <si>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</si>
  <si>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</si>
  <si>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</si>
  <si>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</si>
  <si>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</si>
  <si>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</si>
  <si>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</si>
  <si>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</si>
  <si>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</si>
  <si>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</si>
  <si>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</si>
  <si>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</si>
  <si>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</si>
  <si>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</si>
  <si>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</si>
  <si>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</si>
  <si>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</si>
  <si>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</si>
  <si>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</si>
  <si>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</si>
  <si>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</si>
  <si>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</si>
  <si>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</si>
  <si>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</si>
  <si>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</si>
  <si>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</si>
  <si>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</si>
  <si>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</si>
  <si>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</si>
  <si>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</si>
  <si>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</si>
  <si>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</si>
  <si>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</si>
  <si>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</si>
  <si>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</si>
  <si>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</si>
  <si>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</si>
  <si>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</si>
  <si>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</si>
  <si>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</si>
  <si>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</si>
  <si>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</si>
  <si>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</si>
  <si>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</si>
  <si>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</si>
  <si>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</si>
  <si>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</si>
  <si>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</si>
  <si>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</si>
  <si>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</si>
  <si>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</si>
  <si>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</si>
  <si>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</si>
  <si>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</si>
  <si>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</si>
  <si>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</si>
  <si>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</si>
  <si>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</si>
  <si>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</si>
  <si>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</si>
  <si>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</si>
  <si>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</si>
  <si>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</si>
  <si>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</si>
  <si>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</si>
  <si>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</si>
  <si>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</si>
  <si>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</si>
  <si>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</si>
  <si>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</si>
  <si>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</si>
  <si>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</si>
  <si>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</si>
  <si>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</si>
  <si>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</si>
  <si>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</si>
  <si>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</si>
  <si>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</si>
  <si>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</si>
  <si>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</si>
  <si>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</si>
  <si>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</si>
  <si>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</si>
  <si>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</si>
  <si>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</si>
  <si>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</si>
  <si>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</si>
  <si>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</si>
  <si>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</si>
  <si>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</si>
  <si>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</si>
  <si>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</si>
  <si>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</si>
  <si>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</si>
  <si>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</si>
  <si>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</si>
  <si>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</si>
  <si>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</si>
  <si>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</si>
  <si>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</si>
  <si>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</si>
  <si>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</si>
  <si>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</si>
  <si>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</si>
  <si>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</si>
  <si>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</si>
  <si>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</si>
  <si>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</si>
  <si>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</si>
  <si>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</si>
  <si>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</si>
  <si>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</si>
  <si>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</si>
  <si>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</si>
  <si>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</si>
  <si>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</si>
  <si>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</si>
  <si>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</si>
  <si>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</si>
  <si>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</si>
  <si>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</si>
  <si>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</si>
  <si>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</si>
  <si>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</si>
  <si>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</si>
  <si>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</si>
  <si>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</si>
  <si>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</si>
  <si>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</si>
  <si>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</si>
  <si>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</si>
  <si>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</si>
  <si>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</si>
  <si>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</si>
  <si>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</si>
  <si>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</si>
  <si>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</si>
  <si>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</si>
  <si>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</si>
  <si>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</si>
  <si>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</si>
  <si>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</si>
  <si>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</si>
  <si>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</si>
  <si>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</si>
  <si>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</si>
  <si>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</si>
  <si>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</si>
  <si>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</si>
  <si>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</si>
  <si>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</si>
  <si>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</si>
  <si>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</si>
  <si>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</si>
  <si>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</si>
  <si>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</si>
  <si>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</si>
  <si>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</si>
  <si>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</si>
  <si>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</si>
  <si>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</si>
  <si>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</si>
  <si>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</si>
  <si>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</si>
  <si>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</si>
  <si>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</si>
  <si>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</si>
  <si>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</si>
  <si>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</si>
  <si>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</si>
  <si>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</si>
  <si>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</si>
  <si>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</si>
  <si>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</si>
  <si>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</si>
  <si>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</si>
  <si>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</si>
  <si>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</si>
  <si>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</si>
  <si>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</si>
  <si>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</si>
  <si>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</si>
  <si>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</si>
  <si>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</si>
  <si>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</si>
  <si>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</si>
  <si>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</si>
  <si>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</si>
  <si>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</si>
  <si>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</si>
  <si>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</si>
  <si>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</si>
  <si>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</si>
  <si>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</si>
  <si>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</si>
  <si>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</si>
  <si>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</si>
  <si>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</si>
  <si>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</si>
  <si>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</si>
  <si>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</si>
  <si>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</si>
  <si>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</si>
  <si>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</si>
  <si>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</si>
  <si>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</si>
  <si>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</si>
  <si>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</si>
  <si>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</si>
  <si>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</si>
  <si>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</si>
  <si>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</si>
  <si>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</si>
  <si>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</si>
  <si>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</si>
  <si>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</si>
  <si>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</si>
  <si>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</si>
  <si>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</si>
  <si>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</si>
  <si>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</si>
  <si>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</si>
  <si>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</si>
  <si>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</si>
  <si>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</si>
  <si>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</si>
  <si>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</si>
  <si>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</si>
  <si>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</si>
  <si>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</si>
  <si>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</si>
  <si>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</si>
  <si>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</si>
  <si>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</si>
  <si>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</si>
  <si>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</si>
  <si>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</si>
  <si>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</si>
  <si>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</si>
  <si>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</si>
  <si>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</si>
  <si>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</si>
  <si>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</si>
  <si>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</si>
  <si>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</si>
  <si>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</si>
  <si>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</si>
  <si>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</si>
  <si>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</si>
  <si>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</si>
  <si>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</si>
  <si>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</si>
  <si>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</si>
  <si>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</si>
  <si>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</si>
  <si>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</si>
  <si>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</si>
  <si>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</si>
  <si>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</si>
  <si>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</si>
  <si>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</si>
  <si>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</si>
  <si>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</si>
  <si>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</si>
  <si>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</si>
  <si>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</si>
  <si>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</si>
  <si>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</si>
  <si>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</si>
  <si>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</si>
  <si>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</si>
  <si>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</si>
  <si>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</si>
  <si>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</si>
  <si>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</si>
  <si>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</si>
  <si>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</si>
  <si>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</si>
  <si>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</si>
  <si>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</si>
  <si>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</si>
  <si>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</si>
  <si>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</si>
  <si>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</si>
  <si>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</si>
  <si>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</si>
  <si>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</si>
  <si>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</si>
  <si>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</si>
  <si>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</si>
  <si>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</si>
  <si>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</si>
  <si>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</si>
  <si>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</si>
  <si>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</si>
  <si>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</si>
  <si>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</si>
  <si>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</si>
  <si>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</si>
  <si>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</si>
  <si>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</si>
  <si>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</si>
  <si>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</si>
  <si>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</si>
  <si>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</si>
  <si>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</si>
  <si>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</si>
  <si>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</si>
  <si>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</si>
  <si>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</si>
  <si>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</si>
  <si>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</si>
  <si>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</si>
  <si>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</si>
  <si>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</si>
  <si>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</si>
  <si>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</si>
  <si>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</si>
  <si>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</si>
  <si>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</si>
  <si>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</si>
  <si>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</si>
  <si>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</si>
  <si>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</si>
  <si>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</si>
  <si>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</si>
  <si>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</si>
  <si>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</si>
  <si>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</si>
  <si>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</si>
  <si>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</si>
  <si>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</si>
  <si>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</si>
  <si>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</si>
  <si>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</si>
  <si>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</si>
  <si>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</si>
  <si>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</si>
  <si>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</si>
  <si>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</si>
  <si>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</si>
  <si>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</si>
  <si>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</si>
  <si>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</si>
  <si>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</si>
  <si>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</si>
  <si>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</si>
  <si>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</si>
  <si>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</si>
  <si>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</si>
  <si>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</si>
  <si>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</si>
  <si>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</si>
  <si>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</si>
  <si>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</si>
  <si>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</si>
  <si>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</si>
  <si>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</si>
  <si>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</si>
  <si>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</si>
  <si>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</si>
  <si>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</si>
  <si>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</si>
  <si>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</si>
  <si>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</si>
  <si>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</si>
  <si>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</si>
  <si>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</si>
  <si>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</si>
  <si>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</si>
  <si>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</si>
  <si>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</si>
  <si>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</si>
  <si>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</si>
  <si>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</si>
  <si>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</si>
  <si>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</si>
  <si>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</si>
  <si>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</si>
  <si>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</si>
  <si>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</si>
  <si>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</si>
  <si>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</si>
  <si>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</si>
  <si>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</si>
  <si>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</si>
  <si>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</si>
  <si>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</si>
  <si>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</si>
  <si>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</si>
  <si>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</si>
  <si>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</si>
  <si>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</si>
  <si>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</si>
  <si>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</si>
  <si>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</si>
  <si>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</si>
  <si>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</si>
  <si>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</si>
  <si>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</si>
  <si>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</si>
  <si>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</si>
  <si>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</si>
  <si>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</si>
  <si>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</si>
  <si>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</si>
  <si>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</si>
  <si>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</si>
  <si>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</si>
  <si>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</si>
  <si>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</si>
  <si>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</si>
  <si>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</si>
  <si>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</si>
  <si>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</si>
  <si>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</si>
  <si>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</si>
  <si>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</si>
  <si>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</si>
  <si>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</si>
  <si>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</si>
  <si>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</si>
  <si>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</si>
  <si>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</si>
  <si>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</si>
  <si>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</si>
  <si>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</si>
  <si>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</si>
  <si>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</si>
  <si>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</si>
  <si>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</si>
  <si>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</si>
  <si>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</si>
  <si>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</si>
  <si>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</si>
  <si>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</si>
  <si>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</si>
  <si>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</si>
  <si>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</si>
  <si>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</si>
  <si>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</si>
  <si>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</si>
  <si>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</si>
  <si>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</si>
  <si>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</si>
  <si>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</si>
  <si>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</si>
  <si>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</si>
  <si>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</si>
  <si>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</si>
  <si>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</si>
  <si>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</si>
  <si>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</si>
  <si>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</si>
  <si>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</si>
  <si>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</si>
  <si>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</si>
  <si>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</si>
  <si>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</si>
  <si>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</si>
  <si>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</si>
  <si>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</si>
  <si>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</si>
  <si>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</si>
  <si>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</si>
  <si>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</si>
  <si>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</si>
  <si>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</si>
  <si>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</si>
  <si>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</si>
  <si>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</si>
  <si>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</si>
  <si>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</si>
  <si>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</si>
  <si>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</si>
  <si>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</si>
  <si>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</si>
  <si>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</si>
  <si>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</si>
  <si>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</si>
  <si>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</si>
  <si>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</si>
  <si>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</si>
  <si>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</si>
  <si>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</si>
  <si>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</si>
  <si>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</si>
  <si>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</si>
  <si>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</si>
  <si>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</si>
  <si>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</si>
  <si>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</si>
  <si>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</si>
  <si>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</si>
  <si>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</si>
  <si>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</si>
  <si>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</si>
  <si>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</si>
  <si>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</si>
  <si>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</si>
  <si>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</si>
  <si>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</si>
  <si>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</si>
  <si>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</si>
  <si>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</si>
  <si>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</si>
  <si>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</si>
  <si>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</si>
  <si>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</si>
  <si>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</si>
  <si>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</si>
  <si>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</si>
  <si>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</si>
  <si>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</si>
  <si>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</si>
  <si>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</si>
  <si>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</si>
  <si>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</si>
  <si>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</si>
  <si>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</si>
  <si>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</si>
  <si>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</si>
  <si>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</si>
  <si>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</si>
  <si>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</si>
  <si>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</si>
  <si>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</si>
  <si>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</si>
  <si>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</si>
  <si>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</si>
  <si>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</si>
  <si>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</si>
  <si>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</si>
  <si>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</si>
  <si>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</si>
  <si>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</si>
  <si>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</si>
  <si>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</si>
  <si>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</si>
  <si>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</si>
  <si>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</si>
  <si>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</si>
  <si>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</si>
  <si>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</si>
  <si>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</si>
  <si>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</si>
  <si>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</si>
  <si>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</si>
  <si>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</si>
  <si>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</si>
  <si>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</si>
  <si>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</si>
  <si>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</si>
  <si>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</si>
  <si>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</si>
  <si>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</si>
  <si>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</si>
  <si>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</si>
  <si>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</si>
  <si>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</si>
  <si>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</si>
  <si>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</si>
  <si>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</si>
  <si>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</si>
  <si>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</si>
  <si>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</si>
  <si>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</si>
  <si>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</si>
  <si>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</si>
  <si>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</si>
  <si>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</si>
  <si>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</si>
  <si>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</si>
  <si>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</si>
  <si>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</si>
  <si>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</si>
  <si>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</si>
  <si>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</si>
  <si>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</si>
  <si>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</si>
  <si>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</si>
  <si>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</si>
  <si>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</si>
  <si>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</si>
  <si>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</si>
  <si>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</si>
  <si>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</si>
  <si>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</si>
  <si>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</si>
  <si>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</si>
  <si>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</si>
  <si>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</si>
  <si>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</si>
  <si>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</si>
  <si>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</si>
  <si>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</si>
  <si>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</si>
  <si>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</si>
  <si>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</si>
  <si>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</si>
  <si>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</si>
  <si>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</si>
  <si>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</si>
  <si>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</si>
  <si>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</si>
  <si>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</si>
  <si>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</si>
  <si>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</si>
  <si>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</si>
  <si>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</si>
  <si>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</si>
  <si>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</si>
  <si>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</si>
  <si>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</si>
  <si>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</si>
  <si>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</si>
  <si>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</si>
  <si>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</si>
  <si>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</si>
  <si>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</si>
  <si>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</si>
  <si>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</si>
  <si>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</si>
  <si>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</si>
  <si>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</si>
  <si>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</si>
  <si>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</si>
  <si>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</si>
  <si>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</si>
  <si>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</si>
  <si>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</si>
  <si>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</si>
  <si>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</si>
  <si>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</si>
  <si>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</si>
  <si>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</si>
  <si>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</si>
  <si>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</si>
  <si>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</si>
  <si>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</si>
  <si>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</si>
  <si>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</si>
  <si>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</si>
  <si>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</si>
  <si>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</si>
  <si>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</si>
  <si>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</si>
  <si>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</si>
  <si>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</si>
  <si>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</si>
  <si>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</si>
  <si>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</si>
  <si>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</si>
  <si>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</si>
  <si>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</si>
  <si>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</si>
  <si>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</si>
  <si>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</si>
  <si>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</si>
  <si>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</si>
  <si>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</si>
  <si>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</si>
  <si>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</si>
  <si>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</si>
  <si>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</si>
  <si>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</si>
  <si>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</si>
  <si>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</si>
  <si>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</si>
  <si>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</si>
  <si>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</si>
  <si>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</si>
  <si>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</si>
  <si>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</si>
  <si>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</si>
  <si>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</si>
  <si>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</si>
  <si>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</si>
  <si>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</si>
  <si>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</si>
  <si>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</si>
  <si>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</si>
  <si>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</si>
  <si>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</si>
  <si>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</si>
  <si>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</si>
  <si>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</si>
  <si>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</si>
  <si>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</si>
  <si>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</si>
  <si>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</si>
  <si>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</si>
  <si>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</si>
  <si>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</si>
  <si>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</si>
  <si>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</si>
  <si>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</si>
  <si>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</si>
  <si>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</si>
  <si>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</si>
  <si>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</si>
  <si>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</si>
  <si>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</si>
  <si>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</si>
  <si>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</si>
  <si>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</si>
  <si>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</si>
  <si>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</si>
  <si>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</si>
  <si>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</si>
  <si>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</si>
  <si>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</si>
  <si>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</si>
  <si>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</si>
  <si>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</si>
  <si>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</si>
  <si>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</si>
  <si>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</si>
  <si>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</si>
  <si>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</si>
  <si>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</si>
  <si>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</si>
  <si>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</si>
  <si>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</si>
  <si>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</si>
  <si>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</si>
  <si>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</si>
  <si>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</si>
  <si>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</si>
  <si>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</si>
  <si>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</si>
  <si>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</si>
  <si>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</si>
  <si>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</si>
  <si>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</si>
  <si>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</si>
  <si>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</si>
  <si>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</si>
  <si>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</si>
  <si>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</si>
  <si>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</si>
  <si>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</si>
  <si>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</si>
  <si>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</si>
  <si>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</si>
  <si>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</si>
  <si>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</si>
  <si>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</si>
  <si>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</si>
  <si>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</si>
  <si>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</si>
  <si>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</si>
  <si>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</si>
  <si>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</si>
  <si>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</si>
  <si>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</si>
  <si>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</si>
  <si>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</si>
  <si>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</si>
  <si>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</si>
  <si>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</si>
  <si>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</si>
  <si>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</si>
  <si>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</si>
  <si>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</si>
  <si>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</si>
  <si>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</si>
  <si>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</si>
  <si>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</si>
  <si>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</si>
  <si>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</si>
  <si>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</si>
  <si>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</si>
  <si>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</si>
  <si>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</si>
  <si>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</si>
  <si>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</si>
  <si>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</si>
  <si>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</si>
  <si>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</si>
  <si>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</si>
  <si>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</si>
  <si>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</si>
  <si>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</si>
  <si>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</si>
  <si>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</si>
  <si>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</si>
  <si>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</si>
  <si>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</si>
  <si>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</si>
  <si>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</si>
  <si>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</si>
  <si>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</si>
  <si>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</si>
  <si>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</si>
  <si>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</si>
  <si>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</si>
  <si>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</si>
  <si>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</si>
  <si>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</si>
  <si>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</si>
  <si>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</si>
  <si>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</si>
  <si>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</si>
  <si>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</si>
  <si>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</si>
  <si>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</si>
  <si>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</si>
  <si>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</si>
  <si>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</si>
  <si>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</si>
  <si>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</si>
  <si>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</si>
  <si>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</si>
  <si>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</si>
  <si>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</si>
  <si>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</si>
  <si>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</si>
  <si>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</si>
  <si>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</si>
  <si>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</si>
  <si>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</si>
  <si>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</si>
  <si>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</si>
  <si>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</si>
  <si>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</si>
  <si>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</si>
  <si>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</si>
  <si>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</si>
  <si>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</si>
  <si>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</si>
  <si>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</si>
  <si>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</si>
  <si>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</si>
  <si>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</si>
  <si>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</si>
  <si>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</si>
  <si>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</si>
  <si>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</si>
  <si>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</si>
  <si>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</si>
  <si>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</si>
  <si>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</si>
  <si>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</si>
  <si>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</si>
  <si>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</si>
  <si>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</si>
  <si>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</si>
  <si>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</si>
  <si>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</si>
  <si>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</si>
  <si>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</si>
  <si>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</si>
  <si>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</si>
  <si>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</si>
  <si>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</si>
  <si>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</si>
  <si>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</si>
  <si>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</si>
  <si>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</si>
  <si>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</si>
  <si>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</si>
  <si>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</si>
  <si>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</si>
  <si>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</si>
  <si>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</si>
  <si>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</si>
  <si>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</si>
  <si>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</si>
  <si>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</si>
  <si>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</si>
  <si>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</si>
  <si>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</si>
  <si>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</si>
  <si>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</si>
  <si>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</si>
  <si>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</si>
  <si>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</si>
  <si>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</si>
  <si>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</si>
  <si>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</si>
  <si>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</si>
  <si>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</si>
  <si>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</si>
  <si>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</si>
  <si>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</si>
  <si>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</si>
  <si>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</si>
  <si>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</si>
  <si>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</si>
  <si>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</si>
  <si>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</si>
  <si>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</si>
  <si>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</si>
  <si>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</si>
  <si>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</si>
  <si>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</si>
  <si>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</si>
  <si>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</si>
  <si>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</si>
  <si>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</si>
  <si>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</si>
  <si>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</si>
  <si>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</si>
  <si>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</si>
  <si>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</si>
  <si>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</si>
  <si>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</si>
  <si>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</si>
  <si>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</si>
  <si>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</si>
  <si>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</si>
  <si>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</si>
  <si>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</si>
  <si>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</si>
  <si>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</si>
  <si>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</si>
  <si>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</si>
  <si>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</si>
  <si>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</si>
  <si>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</si>
  <si>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</si>
  <si>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</si>
  <si>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</si>
  <si>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</si>
  <si>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</si>
  <si>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</si>
  <si>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</si>
  <si>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</si>
  <si>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</si>
  <si>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</si>
  <si>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</si>
  <si>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</si>
  <si>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</si>
  <si>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</si>
  <si>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</si>
  <si>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</si>
  <si>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</si>
  <si>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</si>
  <si>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</si>
  <si>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</si>
  <si>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</si>
  <si>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</si>
  <si>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</si>
  <si>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</si>
  <si>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</si>
  <si>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</si>
  <si>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</si>
  <si>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</si>
  <si>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</si>
  <si>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</si>
  <si>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</si>
  <si>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</si>
  <si>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</si>
  <si>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</si>
  <si>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</si>
  <si>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</si>
  <si>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</si>
  <si>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</si>
  <si>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</si>
  <si>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</si>
  <si>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</si>
  <si>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</si>
  <si>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</si>
  <si>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</si>
  <si>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</si>
  <si>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</si>
  <si>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</si>
  <si>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</si>
  <si>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</si>
  <si>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</si>
  <si>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</si>
  <si>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</si>
  <si>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</si>
  <si>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</si>
  <si>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</si>
  <si>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</si>
  <si>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</si>
  <si>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</si>
  <si>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</si>
  <si>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</si>
  <si>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</si>
  <si>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</si>
  <si>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</si>
  <si>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</si>
  <si>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</si>
  <si>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</si>
  <si>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</si>
  <si>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</si>
  <si>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</si>
  <si>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</si>
  <si>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</si>
  <si>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</si>
  <si>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</si>
  <si>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</si>
  <si>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</si>
  <si>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</si>
  <si>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</si>
  <si>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</si>
  <si>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</si>
  <si>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</si>
  <si>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</si>
  <si>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</si>
  <si>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</si>
  <si>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</si>
  <si>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</si>
  <si>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</si>
  <si>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</si>
  <si>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</si>
  <si>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</si>
  <si>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</si>
  <si>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</si>
  <si>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</si>
  <si>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</si>
  <si>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</si>
  <si>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</si>
  <si>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</si>
  <si>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</si>
  <si>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</si>
  <si>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</si>
  <si>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</si>
  <si>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</si>
  <si>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</si>
  <si>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</si>
  <si>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</si>
  <si>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</si>
  <si>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</si>
  <si>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</si>
  <si>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</si>
  <si>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</si>
  <si>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</si>
  <si>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</si>
  <si>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</si>
  <si>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</si>
  <si>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</si>
  <si>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</si>
  <si>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</si>
  <si>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</si>
  <si>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</si>
  <si>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</si>
  <si>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</si>
  <si>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</si>
  <si>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</si>
  <si>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</si>
  <si>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</si>
  <si>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</si>
  <si>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</si>
  <si>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</si>
  <si>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</si>
  <si>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</si>
  <si>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</si>
  <si>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</si>
  <si>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</si>
  <si>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</si>
  <si>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</si>
  <si>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</si>
  <si>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</si>
  <si>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</si>
  <si>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</si>
  <si>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</si>
  <si>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</si>
  <si>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</si>
  <si>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</si>
  <si>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</si>
  <si>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</si>
  <si>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</si>
  <si>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</si>
  <si>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</si>
  <si>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</si>
  <si>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</si>
  <si>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</si>
  <si>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</si>
  <si>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</si>
  <si>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</si>
  <si>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</si>
  <si>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</si>
  <si>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</si>
  <si>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</si>
  <si>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</si>
  <si>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</si>
  <si>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</si>
  <si>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</si>
  <si>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</si>
  <si>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</si>
  <si>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</si>
  <si>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</si>
  <si>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</si>
  <si>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</si>
  <si>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</si>
  <si>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</si>
  <si>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</si>
  <si>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</si>
  <si>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</si>
  <si>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</si>
  <si>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</si>
  <si>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</si>
  <si>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</si>
  <si>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</si>
  <si>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</si>
  <si>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</si>
  <si>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</si>
  <si>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</si>
  <si>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</si>
  <si>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</si>
  <si>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</si>
  <si>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</si>
  <si>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</si>
  <si>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</si>
  <si>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</si>
  <si>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</si>
  <si>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</si>
  <si>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</si>
  <si>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</si>
  <si>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</si>
  <si>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</si>
  <si>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</si>
  <si>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</si>
  <si>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</si>
  <si>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</si>
  <si>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</si>
  <si>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</si>
  <si>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</si>
  <si>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</si>
  <si>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</si>
  <si>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</si>
  <si>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</si>
  <si>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</si>
  <si>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</si>
  <si>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</si>
  <si>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</si>
  <si>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</si>
  <si>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</si>
  <si>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</si>
  <si>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</si>
  <si>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</si>
  <si>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</si>
  <si>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</si>
  <si>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</si>
  <si>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</si>
  <si>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</si>
  <si>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</si>
  <si>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</si>
  <si>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</si>
  <si>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</si>
  <si>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</si>
  <si>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</si>
  <si>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</si>
  <si>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</si>
  <si>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</si>
  <si>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</si>
  <si>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</si>
  <si>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</si>
  <si>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</si>
  <si>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</si>
  <si>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</si>
  <si>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</si>
  <si>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</si>
  <si>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</si>
  <si>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</si>
  <si>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</si>
  <si>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</si>
  <si>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</si>
  <si>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</si>
  <si>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</si>
  <si>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</si>
  <si>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</si>
  <si>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</si>
  <si>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</si>
  <si>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</si>
  <si>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</si>
  <si>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</si>
  <si>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</si>
  <si>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</si>
  <si>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</si>
  <si>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</si>
  <si>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</si>
  <si>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</si>
  <si>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</si>
  <si>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</si>
  <si>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</si>
  <si>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</si>
  <si>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</si>
  <si>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</si>
  <si>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</si>
  <si>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</si>
  <si>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</si>
  <si>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</si>
  <si>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</si>
  <si>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</si>
  <si>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</si>
  <si>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</si>
  <si>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</si>
  <si>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</si>
  <si>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</si>
  <si>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</si>
  <si>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</si>
  <si>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</si>
  <si>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</si>
  <si>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</si>
  <si>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</si>
  <si>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</si>
  <si>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</si>
  <si>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</si>
  <si>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</si>
  <si>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</si>
  <si>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</si>
  <si>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</si>
  <si>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</si>
  <si>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</si>
  <si>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</si>
  <si>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</si>
  <si>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</si>
  <si>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</si>
  <si>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</si>
  <si>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</si>
  <si>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</si>
  <si>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</si>
  <si>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</si>
  <si>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</si>
  <si>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</si>
  <si>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</si>
  <si>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</si>
  <si>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</si>
  <si>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</si>
  <si>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</si>
  <si>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</si>
  <si>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</si>
  <si>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</si>
  <si>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</si>
  <si>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</si>
  <si>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</si>
  <si>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</si>
  <si>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</si>
  <si>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</si>
  <si>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</si>
  <si>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</si>
  <si>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</si>
  <si>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</si>
  <si>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</si>
  <si>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</si>
  <si>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</si>
  <si>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</si>
  <si>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</si>
  <si>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</si>
  <si>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</si>
  <si>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</si>
  <si>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</si>
  <si>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</si>
  <si>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</si>
  <si>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</si>
  <si>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</si>
  <si>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</si>
  <si>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</si>
  <si>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</si>
  <si>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</si>
  <si>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</si>
  <si>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</si>
  <si>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</si>
  <si>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</si>
  <si>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</si>
  <si>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</si>
  <si>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</si>
  <si>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</si>
  <si>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</si>
  <si>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</si>
  <si>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</si>
  <si>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</si>
  <si>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</si>
  <si>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</si>
  <si>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</si>
  <si>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</si>
  <si>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</si>
  <si>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</si>
  <si>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</si>
  <si>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</si>
  <si>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</si>
  <si>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</si>
  <si>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</si>
  <si>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</si>
  <si>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</si>
  <si>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</si>
  <si>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</si>
  <si>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</si>
  <si>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</si>
  <si>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</si>
  <si>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</si>
  <si>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</si>
  <si>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</si>
  <si>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</si>
  <si>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</si>
  <si>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</si>
  <si>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</si>
  <si>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</si>
  <si>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</si>
  <si>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</si>
  <si>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</si>
  <si>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</si>
  <si>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</si>
  <si>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</si>
  <si>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</si>
  <si>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</si>
  <si>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</si>
  <si>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</si>
  <si>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</si>
  <si>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</si>
  <si>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</si>
  <si>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</si>
  <si>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</si>
  <si>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</si>
  <si>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</si>
  <si>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</si>
  <si>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</si>
  <si>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</si>
  <si>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</si>
  <si>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</si>
  <si>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</si>
  <si>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</si>
  <si>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</si>
  <si>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</si>
  <si>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</si>
  <si>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</si>
  <si>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</si>
  <si>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</si>
  <si>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</si>
  <si>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</si>
  <si>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</si>
  <si>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</si>
  <si>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</si>
  <si>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</si>
  <si>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</si>
  <si>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</si>
  <si>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</si>
  <si>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</si>
  <si>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</si>
  <si>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</si>
  <si>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</si>
  <si>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</si>
  <si>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</si>
  <si>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</si>
  <si>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</si>
  <si>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</si>
  <si>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</si>
  <si>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</si>
  <si>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</si>
  <si>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</si>
  <si>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</si>
  <si>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</si>
  <si>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</si>
  <si>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</si>
  <si>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</si>
  <si>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</si>
  <si>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</si>
  <si>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</si>
  <si>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</si>
  <si>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</si>
  <si>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</si>
  <si>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</si>
  <si>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</si>
  <si>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</si>
  <si>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</si>
  <si>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</si>
  <si>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</si>
  <si>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</si>
  <si>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</si>
  <si>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</si>
  <si>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</si>
  <si>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</si>
  <si>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</si>
  <si>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</si>
  <si>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</si>
  <si>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</si>
  <si>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</si>
  <si>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</si>
  <si>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</si>
  <si>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</si>
  <si>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</si>
  <si>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</si>
  <si>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</si>
  <si>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</si>
  <si>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</si>
  <si>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</si>
  <si>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</si>
  <si>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</si>
  <si>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</si>
  <si>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</si>
  <si>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</si>
  <si>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</si>
  <si>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</si>
  <si>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</si>
  <si>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</si>
  <si>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</si>
  <si>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</si>
  <si>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</si>
  <si>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</si>
  <si>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</si>
  <si>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</si>
  <si>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</si>
  <si>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</si>
  <si>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</si>
  <si>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</si>
  <si>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</si>
  <si>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</si>
  <si>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</si>
  <si>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</si>
  <si>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</si>
  <si>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</si>
  <si>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</si>
  <si>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</si>
  <si>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</si>
  <si>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</si>
  <si>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</si>
  <si>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</si>
  <si>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</si>
  <si>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</si>
  <si>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</si>
  <si>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</si>
  <si>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</si>
  <si>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</si>
  <si>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</si>
  <si>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</si>
  <si>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</si>
  <si>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</si>
  <si>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</si>
  <si>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</si>
  <si>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</si>
  <si>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</si>
  <si>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</si>
  <si>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</si>
  <si>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</si>
  <si>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</si>
  <si>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</si>
  <si>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</si>
  <si>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</si>
  <si>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</si>
  <si>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</si>
  <si>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</si>
  <si>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</si>
  <si>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</si>
  <si>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</si>
  <si>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</si>
  <si>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</si>
  <si>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</si>
  <si>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</si>
  <si>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</si>
  <si>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</si>
  <si>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</si>
  <si>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</si>
  <si>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</si>
  <si>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</si>
  <si>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</si>
  <si>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</si>
  <si>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</si>
  <si>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</si>
  <si>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</si>
  <si>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</si>
  <si>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</si>
  <si>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</si>
  <si>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</si>
  <si>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</si>
  <si>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</si>
  <si>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</si>
  <si>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</si>
  <si>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</si>
  <si>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</si>
  <si>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</si>
  <si>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</si>
  <si>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</si>
  <si>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</si>
  <si>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</si>
  <si>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</si>
  <si>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</si>
  <si>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</si>
  <si>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</si>
  <si>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</si>
  <si>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</si>
  <si>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</si>
  <si>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</si>
  <si>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</si>
  <si>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</si>
  <si>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</si>
  <si>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</si>
  <si>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</si>
  <si>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</si>
  <si>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</si>
  <si>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</si>
  <si>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</si>
  <si>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</si>
  <si>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</si>
  <si>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</si>
  <si>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</si>
  <si>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</si>
  <si>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</si>
  <si>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</si>
  <si>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</si>
  <si>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</si>
  <si>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</si>
  <si>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</si>
  <si>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</si>
  <si>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</si>
  <si>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</si>
  <si>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</si>
  <si>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</si>
  <si>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</si>
  <si>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</si>
  <si>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</si>
  <si>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</si>
  <si>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</si>
  <si>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</si>
  <si>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</si>
  <si>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</si>
  <si>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</si>
  <si>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</si>
  <si>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</si>
  <si>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</si>
  <si>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</si>
  <si>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</si>
  <si>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</si>
  <si>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</si>
  <si>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</si>
  <si>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</si>
  <si>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</si>
  <si>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</si>
  <si>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</si>
  <si>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</si>
  <si>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</si>
  <si>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</si>
  <si>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</si>
  <si>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</si>
  <si>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</si>
  <si>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</si>
  <si>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</si>
  <si>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</si>
  <si>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</si>
  <si>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</si>
  <si>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</si>
  <si>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</si>
  <si>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</si>
  <si>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</si>
  <si>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</si>
  <si>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</si>
  <si>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</si>
  <si>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</si>
  <si>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</si>
  <si>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</si>
  <si>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</si>
  <si>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</si>
  <si>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</si>
  <si>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</si>
  <si>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</si>
  <si>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</si>
  <si>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</si>
  <si>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</si>
  <si>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</si>
  <si>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</si>
  <si>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</si>
  <si>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</si>
  <si>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</si>
  <si>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</si>
  <si>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</si>
  <si>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</si>
  <si>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</si>
  <si>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</si>
  <si>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</si>
  <si>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</si>
  <si>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</si>
  <si>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</si>
  <si>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</si>
  <si>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</si>
  <si>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</si>
  <si>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</si>
  <si>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</si>
  <si>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</si>
  <si>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</si>
  <si>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</si>
  <si>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</si>
  <si>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</si>
  <si>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</si>
  <si>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</si>
  <si>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</si>
  <si>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</si>
  <si>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</si>
  <si>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</si>
  <si>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</si>
  <si>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</si>
  <si>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</si>
  <si>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</si>
  <si>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</si>
  <si>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</si>
  <si>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</si>
  <si>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</si>
  <si>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</si>
  <si>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</si>
  <si>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</si>
  <si>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</si>
  <si>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</si>
  <si>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</si>
  <si>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</si>
  <si>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</si>
  <si>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</si>
  <si>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</si>
  <si>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</si>
  <si>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</si>
  <si>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</si>
  <si>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</si>
  <si>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</si>
  <si>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</si>
  <si>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</si>
  <si>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</si>
  <si>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</si>
  <si>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</si>
  <si>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</si>
  <si>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</si>
  <si>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</si>
  <si>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</si>
  <si>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</si>
  <si>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</si>
  <si>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</si>
  <si>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</si>
  <si>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</si>
  <si>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</si>
  <si>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</si>
  <si>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</si>
  <si>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</si>
  <si>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</si>
  <si>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</si>
  <si>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</si>
  <si>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</si>
  <si>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</si>
  <si>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</si>
  <si>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</si>
  <si>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</si>
  <si>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</si>
  <si>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</si>
  <si>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</si>
  <si>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</si>
  <si>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</si>
  <si>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</si>
  <si>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</si>
  <si>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</si>
  <si>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</si>
  <si>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</si>
  <si>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</si>
  <si>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</si>
  <si>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</si>
  <si>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</si>
  <si>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</si>
  <si>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</si>
  <si>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</si>
  <si>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</si>
  <si>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</si>
  <si>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</si>
  <si>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</si>
  <si>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</si>
  <si>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</si>
  <si>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</si>
  <si>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</si>
  <si>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</si>
  <si>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</si>
  <si>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</si>
  <si>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</si>
  <si>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</si>
  <si>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</si>
  <si>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</si>
  <si>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</si>
  <si>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</si>
  <si>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</si>
  <si>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</si>
  <si>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</si>
  <si>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</si>
  <si>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</si>
  <si>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</si>
  <si>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</si>
  <si>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</si>
  <si>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</si>
  <si>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</si>
  <si>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</si>
  <si>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</si>
  <si>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</si>
  <si>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</si>
  <si>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</si>
  <si>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</si>
  <si>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</si>
  <si>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</si>
  <si>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</si>
  <si>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</si>
  <si>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</si>
  <si>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</si>
  <si>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</si>
  <si>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</si>
  <si>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</si>
  <si>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</si>
  <si>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</si>
  <si>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</si>
  <si>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</si>
  <si>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</si>
  <si>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</si>
  <si>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</si>
  <si>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</si>
  <si>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</si>
  <si>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</si>
  <si>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</si>
  <si>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</si>
  <si>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</si>
  <si>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</si>
  <si>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</si>
  <si>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</si>
  <si>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</si>
  <si>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</si>
  <si>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</si>
  <si>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</si>
  <si>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</si>
  <si>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</si>
  <si>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</si>
  <si>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</si>
  <si>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</si>
  <si>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</si>
  <si>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</si>
  <si>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</si>
  <si>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</si>
  <si>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</si>
  <si>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</si>
  <si>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</si>
  <si>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</si>
  <si>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</si>
  <si>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</si>
  <si>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</si>
  <si>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</si>
  <si>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</si>
  <si>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</si>
  <si>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</si>
  <si>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</si>
  <si>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</si>
  <si>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</si>
  <si>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</si>
  <si>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</si>
  <si>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</si>
  <si>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</si>
  <si>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</si>
  <si>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</si>
  <si>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</si>
  <si>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</si>
  <si>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</si>
  <si>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</si>
  <si>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</si>
  <si>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</si>
  <si>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</si>
  <si>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</si>
  <si>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</si>
  <si>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</si>
  <si>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</si>
  <si>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</si>
  <si>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</si>
  <si>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</si>
  <si>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</si>
  <si>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</si>
  <si>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</si>
  <si>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</si>
  <si>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</si>
  <si>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</si>
  <si>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</si>
  <si>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</si>
  <si>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</si>
  <si>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</si>
  <si>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</si>
  <si>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</si>
  <si>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</si>
  <si>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</si>
  <si>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</si>
  <si>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</si>
  <si>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</si>
  <si>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</si>
  <si>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</si>
  <si>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</si>
  <si>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</si>
  <si>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</si>
  <si>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</si>
  <si>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</si>
  <si>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</si>
  <si>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</si>
  <si>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</si>
  <si>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</si>
  <si>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</si>
  <si>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</si>
  <si>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</si>
  <si>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</si>
  <si>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</si>
  <si>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</si>
  <si>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</si>
  <si>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</si>
  <si>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</si>
  <si>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</si>
  <si>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</si>
  <si>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</si>
  <si>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</si>
  <si>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</si>
  <si>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</si>
  <si>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</si>
  <si>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</si>
  <si>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</si>
  <si>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</si>
  <si>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</si>
  <si>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</si>
  <si>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</si>
  <si>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</si>
  <si>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</si>
  <si>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</si>
  <si>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</si>
  <si>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</si>
  <si>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</si>
  <si>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</si>
  <si>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</si>
  <si>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</si>
  <si>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</si>
  <si>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</si>
  <si>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</si>
  <si>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</si>
  <si>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</si>
  <si>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</si>
  <si>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</si>
  <si>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</si>
  <si>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</si>
  <si>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</si>
  <si>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</si>
  <si>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</si>
  <si>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</si>
  <si>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</si>
  <si>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</si>
  <si>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</si>
  <si>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</si>
  <si>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</si>
  <si>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</si>
  <si>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</si>
  <si>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</si>
  <si>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</si>
  <si>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</si>
  <si>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</si>
  <si>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</si>
  <si>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</si>
  <si>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</si>
  <si>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</si>
  <si>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</si>
  <si>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</si>
  <si>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</si>
  <si>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</si>
  <si>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</si>
  <si>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</si>
  <si>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</si>
  <si>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</si>
  <si>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</si>
  <si>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</si>
  <si>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</si>
  <si>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</si>
  <si>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</si>
  <si>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</si>
  <si>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</si>
  <si>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</si>
  <si>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</si>
  <si>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</si>
  <si>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</si>
  <si>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</si>
  <si>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</si>
  <si>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</si>
  <si>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</si>
  <si>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</si>
  <si>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</si>
  <si>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</si>
  <si>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</si>
  <si>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</si>
  <si>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</si>
  <si>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</si>
  <si>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</si>
  <si>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</si>
  <si>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</si>
  <si>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</si>
  <si>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</si>
  <si>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</si>
  <si>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</si>
  <si>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</si>
  <si>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</si>
  <si>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</si>
  <si>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</si>
  <si>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</si>
  <si>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</si>
  <si>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</si>
  <si>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</si>
  <si>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</si>
  <si>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</si>
  <si>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</si>
  <si>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</si>
  <si>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</si>
  <si>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</si>
  <si>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</si>
  <si>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</si>
  <si>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</si>
  <si>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</si>
  <si>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</si>
  <si>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</si>
  <si>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</si>
  <si>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</si>
  <si>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</si>
  <si>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</si>
  <si>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</si>
  <si>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</si>
  <si>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</si>
  <si>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</si>
  <si>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</si>
  <si>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</si>
  <si>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</si>
  <si>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</si>
  <si>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</si>
  <si>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</si>
  <si>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</si>
  <si>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</si>
  <si>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</si>
  <si>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</si>
  <si>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</si>
  <si>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</si>
  <si>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</si>
  <si>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</si>
  <si>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</si>
  <si>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</si>
  <si>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</si>
  <si>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</si>
  <si>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</si>
  <si>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</si>
  <si>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</si>
  <si>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</si>
  <si>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</si>
  <si>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</si>
  <si>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</si>
  <si>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</si>
  <si>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</si>
  <si>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</si>
  <si>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</si>
  <si>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</si>
  <si>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</si>
  <si>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</si>
  <si>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</si>
  <si>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</si>
  <si>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</si>
  <si>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</si>
  <si>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</si>
  <si>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</si>
  <si>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</si>
  <si>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</si>
  <si>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</si>
  <si>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</si>
  <si>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</si>
  <si>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</si>
  <si>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</si>
  <si>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</si>
  <si>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</si>
  <si>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</si>
  <si>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</si>
  <si>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</si>
  <si>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</si>
  <si>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</si>
  <si>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</si>
  <si>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</si>
  <si>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</si>
  <si>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</si>
  <si>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</si>
  <si>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</si>
  <si>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</si>
  <si>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</si>
  <si>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</si>
  <si>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</si>
  <si>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</si>
  <si>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</si>
  <si>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</si>
  <si>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</si>
  <si>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</si>
  <si>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</si>
  <si>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</si>
  <si>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</si>
  <si>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</si>
  <si>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</si>
  <si>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</si>
  <si>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</si>
  <si>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</si>
  <si>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</si>
  <si>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</si>
  <si>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</si>
  <si>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</si>
  <si>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</si>
  <si>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</si>
  <si>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</si>
  <si>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</si>
  <si>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</si>
  <si>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</si>
  <si>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</si>
  <si>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</si>
  <si>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</si>
  <si>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</si>
  <si>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</si>
  <si>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</si>
  <si>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</si>
  <si>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</si>
  <si>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</si>
  <si>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</si>
  <si>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</si>
  <si>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</si>
  <si>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</si>
  <si>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</si>
  <si>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</si>
  <si>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</si>
  <si>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</si>
  <si>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</si>
  <si>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</si>
  <si>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</si>
  <si>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</si>
  <si>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</si>
  <si>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</si>
  <si>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</si>
  <si>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</si>
  <si>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</si>
  <si>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</si>
  <si>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</si>
  <si>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</si>
  <si>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</si>
  <si>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</si>
  <si>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</si>
  <si>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</si>
  <si>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</si>
  <si>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</si>
  <si>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</si>
  <si>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</si>
  <si>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</si>
  <si>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</si>
  <si>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</si>
  <si>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</si>
  <si>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</si>
  <si>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</si>
  <si>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</si>
  <si>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</si>
  <si>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</si>
  <si>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</si>
  <si>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</si>
  <si>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</si>
  <si>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</si>
  <si>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</si>
  <si>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</si>
  <si>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</si>
  <si>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</si>
  <si>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</si>
  <si>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</si>
  <si>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</si>
  <si>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</si>
  <si>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</si>
  <si>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</si>
  <si>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</si>
  <si>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</si>
  <si>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</si>
  <si>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</si>
  <si>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</si>
  <si>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</si>
  <si>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</si>
  <si>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</si>
  <si>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</si>
  <si>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</si>
  <si>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</si>
  <si>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</si>
  <si>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</si>
  <si>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</si>
  <si>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</si>
  <si>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</si>
  <si>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</si>
  <si>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</si>
  <si>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</si>
  <si>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</si>
  <si>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</si>
  <si>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</si>
  <si>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</si>
  <si>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</si>
  <si>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</si>
  <si>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</si>
  <si>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</si>
  <si>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</si>
  <si>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</si>
  <si>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</si>
  <si>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</si>
  <si>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</si>
  <si>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</si>
  <si>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</si>
  <si>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</si>
  <si>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</si>
  <si>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</si>
  <si>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</si>
  <si>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</si>
  <si>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</si>
  <si>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</si>
  <si>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</si>
  <si>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</si>
  <si>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</si>
  <si>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</si>
  <si>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</si>
  <si>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</si>
  <si>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</si>
  <si>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</si>
  <si>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</si>
  <si>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</si>
  <si>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</si>
  <si>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</si>
  <si>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</si>
  <si>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</si>
  <si>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</si>
  <si>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</si>
  <si>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</si>
  <si>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</si>
  <si>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</si>
  <si>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</si>
  <si>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</si>
  <si>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</si>
  <si>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</si>
  <si>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</si>
  <si>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</si>
  <si>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</si>
  <si>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</si>
  <si>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</si>
  <si>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</si>
  <si>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</si>
  <si>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</si>
  <si>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</si>
  <si>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</si>
  <si>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</si>
  <si>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</si>
  <si>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</si>
  <si>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</si>
  <si>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</si>
  <si>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</si>
  <si>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</si>
  <si>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</si>
  <si>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</si>
  <si>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</si>
  <si>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</si>
  <si>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</si>
  <si>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</si>
  <si>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</si>
  <si>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</si>
  <si>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</si>
  <si>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</si>
  <si>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</si>
  <si>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</si>
  <si>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</si>
  <si>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</si>
  <si>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</si>
  <si>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</si>
  <si>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</si>
  <si>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</si>
  <si>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</si>
  <si>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</si>
  <si>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</si>
  <si>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</si>
  <si>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</si>
  <si>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</si>
  <si>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</si>
  <si>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</si>
  <si>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</si>
  <si>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</si>
  <si>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</si>
  <si>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</si>
  <si>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</si>
  <si>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</si>
  <si>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</si>
  <si>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</si>
  <si>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</si>
  <si>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</si>
  <si>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</si>
  <si>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</si>
  <si>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</si>
  <si>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</si>
  <si>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</si>
  <si>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</si>
  <si>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</si>
  <si>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</si>
  <si>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</si>
  <si>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</si>
  <si>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</si>
  <si>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</si>
  <si>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</si>
  <si>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</si>
  <si>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</si>
  <si>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</si>
  <si>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</si>
  <si>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</si>
  <si>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</si>
  <si>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</si>
  <si>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</si>
  <si>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</si>
  <si>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</si>
  <si>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</si>
  <si>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</si>
  <si>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</si>
  <si>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</si>
  <si>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</si>
  <si>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</si>
  <si>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</si>
  <si>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</si>
  <si>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</si>
  <si>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</si>
  <si>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NO PCM</t>
  </si>
  <si>
    <t>Access issue, located at ALMurjan Palace</t>
  </si>
  <si>
    <t>PCM-20251213-00000557</t>
  </si>
  <si>
    <t>60 M</t>
  </si>
  <si>
    <t>PCM-20251213-00000591</t>
  </si>
  <si>
    <t>40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</si>
  <si>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</si>
  <si>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</si>
  <si>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</si>
  <si>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</si>
  <si>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</si>
  <si>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</si>
  <si>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</si>
  <si>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</si>
  <si>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</si>
  <si>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</si>
  <si>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</si>
  <si>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</si>
  <si>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</si>
  <si>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PCM-20251213-00000582</t>
  </si>
  <si>
    <t>EM Team on the way ETA: 20 Mins</t>
  </si>
  <si>
    <t>PCM-20251213-00000593</t>
  </si>
  <si>
    <t>EM Team on the way ETA: 30 Mins</t>
  </si>
  <si>
    <t>PCM-20251213-00000597</t>
  </si>
  <si>
    <t>EM Team on the way ETA: 10 Mins</t>
  </si>
  <si>
    <t>PCM-20251213-00000191</t>
  </si>
  <si>
    <t>cell flapping at LTE &amp; 5G turn off due to rectifier module faulty at site, under repair arrangement</t>
  </si>
  <si>
    <t>PCM-20251213-00000335</t>
  </si>
  <si>
    <t xml:space="preserve"> Sececo failure &amp; load not shifted on batteries due 2 batteries locked, will secure site with PG, also TE team will check &amp; unlocke the batteries </t>
  </si>
  <si>
    <t>PCM-20251213-00000630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</si>
</sst>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0" totalsRowShown="0" headerRowDxfId="13" tableBorderDxfId="12">
  <autoFilter ref="A1:L34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10" sqref="K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341.55490358795942</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0.13783182870247401</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46004.503329513886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46004.503329513886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46004.503329513886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46004.503329513886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46004.503329513886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46004.503329513886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46004.503329513886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46004.503329513886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46004.503329513886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46004.503329513886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46004.503329513886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46004.503329513886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46004.503329513886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46004.503329513886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46004.503329513886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46004.503329513886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46004.503329513886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46004.503329513886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46004.503329513886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46004.503329513886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46004.503329513886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46004.503329513886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46004.503329513886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46004.503329513886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46004.503329513886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46004.503329513886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46004.503329513886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46004.503329513886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46004.503329513886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46004.503329513886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46004.503329513886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46004.503329513886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46004.503329513886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46004.503329513886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46004.503329513886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46004.503329513886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46004.503329513886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46004.503329513886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46004.503329513886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46004.503329513886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46004.503329513886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46004.503329513886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46004.503329513886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46004.503329513886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46004.503329513886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46004.503329513886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46004.503329513886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46004.503329513886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46004.503329513886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46004.503329513886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46004.503329513886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46004.503329513886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46004.503329513886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46004.503329513886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46004.503329513886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46004.503329513886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46004.503329513886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46004.503329513886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46004.503329513886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46004.503329513886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46004.503329513886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46004.503329513886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46004.503329513886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46004.503329513886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46004.503329513886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46004.503329513886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46004.503329513886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46004.503329513886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46004.503329513886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46004.503329513886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46004.503329513886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46004.503329513886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46004.503329513886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46004.503329513886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46004.503329513886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46004.503329513886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46004.503329513886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46004.503329513886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46004.503329513886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46004.503329513886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46004.503329513886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46004.503329513886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46004.503329513886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46004.503329513886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46004.503329513886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46004.503329513886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46004.503329513886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46004.503329513886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46004.503329513886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46004.503329513886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46004.503329513886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46004.503329513886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46004.503329513886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46004.503329513886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46004.503329513886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46004.503329513886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46004.503329513886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46004.503329513886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46004.503329513886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46004.503329513886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46004.503329513886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46004.503329513886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46004.503329513886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46004.503329513886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46004.503329513886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46004.503329513886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46004.503329513886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46004.503329513886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46004.503329513886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46004.503329513886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46004.503329513886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46004.503329513886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46004.503329513886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46004.503329513886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46004.503329513886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46004.503329513886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46004.503329513886</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CCE584E5-37A4-4B78-B2C6-C08517D46AC9}"/>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179.50349155092408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20.115910532404087</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7.147947569443204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3.671419791666267</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46004.503329513886</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46004.503329513886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46004.503329513886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46004.503329513886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46004.503329513886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46004.503329513886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46004.503329513886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46004.503329513886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46004.503329513886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46004.503329513886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46004.503329513886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46004.503329513886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46004.503329513886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46004.503329513886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46004.503329513886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46004.503329513886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46004.503329513886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46004.503329513886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46004.503329513886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46004.503329513886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46004.503329513886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46004.503329513886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46004.503329513886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46004.503329513886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46004.503329513886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46004.503329513886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46004.503329513886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46004.503329513886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46004.503329513886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46004.503329513886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46004.503329513886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46004.503329513886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46004.503329513886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46004.503329513886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46004.503329513886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46004.503329513886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46004.503329513886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46004.503329513886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46004.503329513886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46004.503329513886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46004.503329513886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46004.503329513886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46004.503329513886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46004.503329513886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46004.503329513886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46004.503329513886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46004.503329513886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46004.503329513886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46004.503329513886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46004.503329513886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46004.503329513886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46004.503329513886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46004.503329513886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46004.503329513886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46004.503329513886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46004.503329513886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46004.503329513886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46004.503329513886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46004.503329513886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46004.503329513886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46004.503329513886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46004.503329513886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46004.503329513886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46004.503329513886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46004.503329513886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46004.503329513886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46004.503329513886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46004.503329513886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46004.503329513886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46004.503329513886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46004.503329513886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46004.503329513886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46004.503329513886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46004.503329513886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46004.503329513886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46004.503329513886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46004.503329513886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46004.503329513886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46004.503329513886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46004.503329513886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46004.503329513886</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46004.503329513886</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46004.503329513886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46004.503329513886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46004.503329513886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46004.503329513886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46004.503329513886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46004.503329513886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46004.503329513886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46004.503329513886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46004.503329513886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46004.503329513886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46004.503329513886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46004.503329513886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46004.503329513886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46004.503329513886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46004.503329513886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46004.503329513886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46004.503329513886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46004.503329513886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46004.503329513886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46004.503329513886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46004.503329513886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46004.503329513886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46004.503329513886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46004.503329513886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46004.503329513886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46004.503329513886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46004.503329513886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46004.503329513886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46004.503329513886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46004.503329513886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46004.503329513886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46004.503329513886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46004.503329513886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46004.503329513886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46004.503329513886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46004.503329513886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46004.503329513886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46004.503329513886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46004.503329513886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46004.503329513886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46004.503329513886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46004.503329513886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46004.503329513886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46004.503329513886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46004.503329513886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46004.503329513886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46004.503329513886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46004.503329513886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46004.503329513886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46004.503329513886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46004.503329513886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46004.503329513886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46004.503329513886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46004.503329513886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46004.503329513886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46004.503329513886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46004.503329513886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46004.503329513886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46004.503329513886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46004.503329513886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46004.503329513886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46004.503329513886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46004.503329513886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46004.503329513886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46004.503329513886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46004.503329513886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46004.503329513886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46004.503329513886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46004.503329513886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46004.503329513886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46004.503329513886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46004.503329513886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46004.503329513886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46004.503329513886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46004.503329513886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46004.503329513886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46004.503329513886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46004.503329513886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46004.503329513886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46004.503329513886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46004.503329513886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46004.503329513886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46004.503329513886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46004.503329513886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46004.503329513886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46004.503329513886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46004.503329513886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46004.503329513886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46004.503329513886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46004.503329513886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46004.503329513886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46004.503329513886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46004.503329513886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46004.503329513886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46004.503329513886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46004.503329513886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46004.503329513886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46004.503329513886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46004.503329513886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46004.503329513886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46004.503329513886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46004.503329513886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46004.503329513886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46004.503329513886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46004.503329513886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46004.503329513886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46004.503329513886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46004.503329513886</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46004.503329513886</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46004.503329513886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46004.503329513886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46004.503329513886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46004.503329513886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46004.503329513886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46004.503329513886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46004.503329513886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46004.503329513886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46004.503329513886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46004.503329513886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46004.503329513886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46004.503329513886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46004.503329513886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46004.503329513886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46004.503329513886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46004.503329513886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46004.503329513886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46004.503329513886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46004.503329513886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46004.503329513886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46004.503329513886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46004.503329513886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46004.503329513886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46004.503329513886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46004.503329513886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46004.503329513886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46004.503329513886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46004.503329513886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46004.503329513886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46004.503329513886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46004.503329513886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46004.503329513886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46004.503329513886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46004.503329513886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46004.503329513886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46004.503329513886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46004.503329513886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46004.503329513886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46004.503329513886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46004.503329513886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46004.503329513886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46004.503329513886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46004.503329513886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46004.503329513886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46004.503329513886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46004.503329513886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46004.503329513886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46004.503329513886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46004.503329513886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46004.503329513886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46004.503329513886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46004.503329513886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46004.503329513886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46004.503329513886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46004.503329513886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46004.503329513886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46004.503329513886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46004.503329513886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46004.503329513886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46004.503329513886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46004.503329513886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46004.503329513886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46004.503329513886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46004.503329513886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46004.503329513886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46004.503329513886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46004.503329513886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46004.503329513886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46004.503329513886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46004.503329513886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46004.503329513886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46004.503329513886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46004.503329513886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46004.503329513886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46004.503329513886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46004.503329513886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46004.503329513886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46004.503329513886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46004.503329513886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46004.503329513886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46004.503329513886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46004.503329513886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46004.503329513886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46004.503329513886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46004.503329513886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46004.503329513886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46004.503329513886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46004.503329513886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46004.503329513886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46004.503329513886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46004.503329513886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46004.503329513886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46004.503329513886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46004.503329513886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46004.503329513886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46004.503329513886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46004.503329513886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46004.503329513886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46004.503329513886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46004.503329513886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46004.503329513886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46004.503329513886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46004.503329513886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46004.503329513886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46004.503329513886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46004.503329513886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46004.503329513886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46004.503329513886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46004.503329513886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46004.503329513886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46004.503329513886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46004.503329513886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46004.503329513886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46004.503329513886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46004.503329513886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46004.503329513886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46004.503329513886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46004.503329513886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46004.503329513886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46004.503329513886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46004.503329513886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46004.503329513886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46004.503329513886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46004.503329513886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46004.503329513886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46004.503329513886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46004.503329513886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46004.503329513886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46004.503329513886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46004.503329513886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46004.503329513886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46004.503329513886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46004.503329513886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46004.503329513886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46004.503329513886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46004.503329513886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46004.503329513886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46004.503329513886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46004.503329513886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46004.503329513886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46004.503329513886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46004.503329513886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46004.503329513886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46004.503329513886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46004.503329513886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46004.503329513886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46004.503329513886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46004.503329513886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46004.503329513886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46004.503329513886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46004.503329513886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46004.503329513886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46004.503329513886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46004.503329513886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46004.503329513886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46004.503329513886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46004.503329513886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46004.503329513886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46004.503329513886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46004.503329513886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46004.503329513886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46004.503329513886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46004.503329513886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46004.503329513886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46004.503329513886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46004.503329513886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46004.503329513886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46004.503329513886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46004.503329513886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46004.503329513886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46004.503329513886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46004.503329513886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46004.503329513886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46004.503329513886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46004.503329513886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46004.503329513886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46004.503329513886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46004.503329513886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46004.503329513886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46004.503329513886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46004.503329513886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46004.503329513886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46004.503329513886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46004.503329513886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46004.503329513886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46004.503329513886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46004.503329513886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46004.503329513886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46004.503329513886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46004.503329513886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46004.503329513886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46004.503329513886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46004.503329513886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46004.503329513886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46004.503329513886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46004.503329513886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46004.503329513886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46004.503329513886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46004.503329513886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46004.503329513886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46004.503329513886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46004.503329513886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46004.503329513886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46004.503329513886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46004.503329513886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46004.503329513886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46004.503329513886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46004.503329513886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46004.503329513886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46004.503329513886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46004.503329513886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46004.503329513886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46004.503329513886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46004.503329513886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46004.503329513886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46004.503329513886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46004.503329513886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46004.503329513886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46004.503329513886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46004.503329513886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46004.503329513886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46004.503329513886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46004.503329513886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46004.503329513886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46004.503329513886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46004.503329513886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46004.503329513886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46004.503329513886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46004.503329513886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46004.503329513886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46004.503329513886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46004.503329513886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46004.503329513886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46004.503329513886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46004.503329513886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46004.503329513886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46004.503329513886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46004.503329513886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46004.503329513886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46004.503329513886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46004.503329513886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46004.503329513886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46004.503329513886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46004.503329513886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46004.503329513886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46004.503329513886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46004.503329513886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46004.503329513886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46004.503329513886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46004.503329513886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46004.503329513886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46004.503329513886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46004.503329513886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46004.503329513886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46004.503329513886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46004.503329513886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46004.503329513886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46004.503329513886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46004.503329513886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46004.503329513886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46004.503329513886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46004.503329513886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46004.503329513886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46004.503329513886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46004.503329513886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46004.503329513886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46004.503329513886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46004.503329513886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46004.503329513886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46004.503329513886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46004.503329513886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46004.503329513886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46004.503329513886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46004.503329513886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46004.503329513886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46004.503329513886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46004.503329513886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46004.503329513886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46004.503329513886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46004.503329513886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46004.503329513886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46004.503329513886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46004.503329513886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46004.503329513886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46004.503329513886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46004.503329513886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46004.503329513886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46004.503329513886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46004.503329513886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46004.503329513886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46004.503329513886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46004.503329513886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46004.503329513886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46004.503329513886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46004.503329513886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46004.503329513886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46004.503329513886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46004.503329513886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46004.503329513886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46004.503329513886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46004.503329513886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46004.503329513886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46004.503329513886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46004.503329513886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46004.503329513886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46004.503329513886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46004.503329513886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46004.503329513886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46004.503329513886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46004.503329513886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46004.503329513886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46004.503329513886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46004.503329513886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46004.503329513886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46004.503329513886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46004.503329513886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46004.503329513886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46004.503329513886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46004.503329513886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46004.503329513886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46004.503329513886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46004.503329513886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46004.503329513886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46004.503329513886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46004.503329513886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46004.503329513886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46004.503329513886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46004.503329513886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46004.503329513886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46004.503329513886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46004.503329513886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46004.503329513886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46004.503329513886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46004.503329513886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46004.503329513886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46004.503329513886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46004.503329513886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46004.503329513886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46004.503329513886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46004.503329513886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46004.503329513886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46004.503329513886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46004.503329513886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46004.503329513886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46004.503329513886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46004.503329513886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46004.503329513886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46004.503329513886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46004.503329513886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46004.503329513886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46004.503329513886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46004.503329513886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46004.503329513886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46004.503329513886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46004.503329513886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46004.503329513886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46004.503329513886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46004.503329513886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46004.503329513886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46004.503329513886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46004.503329513886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46004.503329513886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46004.503329513886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46004.503329513886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46004.503329513886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46004.503329513886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46004.503329513886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46004.503329513886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46004.503329513886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46004.503329513886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46004.503329513886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46004.503329513886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46004.503329513886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46004.503329513886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46004.503329513886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46004.503329513886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46004.503329513886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46004.503329513886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46004.503329513886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46004.503329513886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46004.503329513886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46004.503329513886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46004.503329513886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46004.503329513886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46004.503329513886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46004.503329513886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46004.503329513886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46004.503329513886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46004.503329513886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46004.503329513886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46004.503329513886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46004.503329513886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46004.503329513886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46004.503329513886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46004.503329513886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46004.503329513886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46004.503329513886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46004.503329513886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46004.503329513886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46004.503329513886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46004.503329513886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46004.503329513886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46004.503329513886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46004.503329513886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46004.503329513886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46004.503329513886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46004.503329513886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46004.503329513886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46004.503329513886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46004.503329513886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46004.503329513886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46004.503329513886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46004.503329513886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46004.503329513886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46004.503329513886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46004.503329513886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46004.503329513886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46004.503329513886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46004.503329513886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46004.503329513886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46004.503329513886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46004.503329513886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46004.503329513886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46004.503329513886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46004.503329513886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46004.503329513886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46004.503329513886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46004.503329513886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46004.503329513886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46004.503329513886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46004.503329513886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46004.503329513886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46004.503329513886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46004.503329513886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46004.503329513886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46004.503329513886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46004.503329513886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46004.503329513886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46004.503329513886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46004.503329513886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46004.503329513886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46004.503329513886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46004.503329513886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46004.503329513886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46004.503329513886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46004.503329513886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46004.503329513886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46004.503329513886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46004.503329513886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46004.503329513886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46004.503329513886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46004.503329513886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46004.503329513886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46004.503329513886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46004.503329513886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46004.503329513886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46004.503329513886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46004.503329513886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46004.503329513886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46004.503329513886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46004.503329513886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46004.503329513886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46004.503329513886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46004.503329513886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46004.503329513886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46004.503329513886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46004.503329513886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46004.503329513886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46004.503329513886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46004.503329513886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46004.503329513886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46004.503329513886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46004.503329513886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46004.503329513886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46004.503329513886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46004.503329513886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46004.503329513886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46004.503329513886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46004.503329513886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46004.503329513886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46004.503329513886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46004.503329513886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46004.503329513886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46004.503329513886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46004.503329513886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46004.503329513886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46004.503329513886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46004.503329513886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46004.503329513886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46004.503329513886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46004.503329513886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46004.503329513886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46004.503329513886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46004.503329513886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46004.503329513886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46004.503329513886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46004.503329513886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46004.503329513886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46004.503329513886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46004.503329513886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46004.503329513886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46004.503329513886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46004.503329513886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46004.503329513886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46004.503329513886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46004.503329513886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46004.503329513886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46004.503329513886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46004.503329513886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46004.503329513886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46004.503329513886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46004.503329513886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46004.503329513886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46004.503329513886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46004.503329513886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46004.503329513886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46004.503329513886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46004.503329513886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46004.503329513886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46004.503329513886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46004.503329513886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46004.503329513886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46004.503329513886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46004.503329513886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46004.503329513886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46004.503329513886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46004.503329513886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46004.503329513886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46004.503329513886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46004.503329513886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46004.503329513886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46004.503329513886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46004.503329513886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46004.503329513886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46004.503329513886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46004.503329513886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46004.503329513886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46004.503329513886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46004.503329513886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46004.503329513886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46004.503329513886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46004.503329513886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46004.503329513886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46004.503329513886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46004.503329513886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46004.503329513886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46004.503329513886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46004.503329513886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46004.503329513886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46004.503329513886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46004.503329513886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46004.503329513886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46004.503329513886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46004.503329513886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46004.503329513886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46004.503329513886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46004.503329513886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46004.503329513886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46004.503329513886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46004.503329513886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46004.503329513886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46004.503329513886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46004.503329513886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46004.503329513886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46004.503329513886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46004.503329513886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46004.503329513886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46004.503329513886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46004.503329513886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46004.503329513886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46004.503329513886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46004.503329513886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46004.503329513886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46004.503329513886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46004.503329513886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46004.503329513886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46004.503329513886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46004.503329513886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46004.503329513886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46004.503329513886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46004.503329513886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46004.503329513886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46004.503329513886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46004.503329513886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46004.503329513886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46004.503329513886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46004.503329513886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46004.503329513886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46004.503329513886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46004.503329513886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46004.503329513886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46004.503329513886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46004.503329513886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46004.503329513886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46004.503329513886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46004.503329513886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46004.503329513886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46004.503329513886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46004.503329513886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46004.503329513886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46004.503329513886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46004.503329513886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46004.503329513886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46004.503329513886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46004.503329513886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46004.503329513886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46004.503329513886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46004.503329513886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46004.503329513886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46004.503329513886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46004.503329513886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46004.503329513886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46004.503329513886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46004.503329513886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46004.503329513886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46004.503329513886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46004.503329513886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46004.503329513886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46004.503329513886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46004.503329513886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46004.503329513886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46004.503329513886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46004.503329513886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46004.503329513886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46004.503329513886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46004.503329513886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46004.503329513886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46004.503329513886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46004.503329513886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46004.503329513886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46004.503329513886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46004.503329513886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46004.503329513886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46004.503329513886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46004.503329513886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46004.503329513886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46004.503329513886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46004.503329513886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46004.503329513886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46004.503329513886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46004.503329513886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46004.503329513886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46004.503329513886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46004.503329513886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46004.503329513886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46004.503329513886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46004.503329513886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46004.503329513886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46004.503329513886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46004.503329513886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46004.503329513886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46004.503329513886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46004.503329513886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46004.503329513886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46004.503329513886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46004.503329513886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46004.503329513886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46004.503329513886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46004.503329513886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46004.503329513886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46004.503329513886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46004.503329513886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46004.503329513886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46004.503329513886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46004.503329513886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46004.503329513886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46004.503329513886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46004.503329513886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46004.503329513886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46004.503329513886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46004.503329513886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46004.503329513886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46004.503329513886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46004.503329513886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46004.503329513886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46004.503329513886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46004.503329513886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46004.503329513886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46004.503329513886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46004.503329513886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46004.503329513886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46004.503329513886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46004.503329513886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46004.503329513886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46004.503329513886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46004.503329513886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46004.503329513886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46004.503329513886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46004.503329513886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46004.503329513886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46004.503329513886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46004.503329513886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46004.503329513886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46004.503329513886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46004.503329513886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46004.503329513886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46004.503329513886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46004.503329513886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46004.503329513886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46004.503329513886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46004.503329513886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46004.503329513886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46004.503329513886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46004.503329513886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46004.503329513886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46004.503329513886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46004.503329513886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46004.503329513886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46004.503329513886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46004.503329513886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46004.503329513886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46004.503329513886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46004.503329513886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46004.503329513886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46004.503329513886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46004.503329513886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46004.503329513886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46004.503329513886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46004.503329513886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46004.503329513886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46004.503329513886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46004.503329513886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46004.503329513886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46004.503329513886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46004.503329513886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46004.503329513886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46004.503329513886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46004.503329513886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46004.503329513886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46004.503329513886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46004.503329513886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46004.503329513886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46004.503329513886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46004.503329513886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46004.503329513886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46004.503329513886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46004.503329513886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46004.503329513886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46004.503329513886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46004.503329513886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46004.503329513886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46004.503329513886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46004.503329513886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46004.503329513886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46004.503329513886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46004.503329513886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46004.503329513886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46004.503329513886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46004.503329513886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46004.503329513886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46004.503329513886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46004.503329513886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46004.503329513886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46004.503329513886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46004.503329513886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46004.503329513886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46004.503329513886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46004.503329513886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46004.503329513886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46004.503329513886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46004.503329513886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46004.503329513886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46004.503329513886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46004.503329513886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46004.503329513886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46004.503329513886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46004.503329513886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46004.503329513886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46004.503329513886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46004.503329513886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46004.503329513886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46004.503329513886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46004.503329513886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46004.503329513886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46004.503329513886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46004.503329513886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46004.503329513886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46004.503329513886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46004.503329513886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46004.503329513886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46004.503329513886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46004.503329513886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46004.503329513886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46004.503329513886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46004.503329513886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46004.503329513886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46004.503329513886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46004.503329513886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46004.503329513886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46004.503329513886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46004.503329513886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46004.503329513886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46004.503329513886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46004.503329513886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46004.503329513886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46004.503329513886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46004.503329513886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46004.503329513886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46004.503329513886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46004.503329513886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46004.503329513886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46004.503329513886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46004.503329513886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46004.503329513886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46004.503329513886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46004.503329513886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46004.503329513886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46004.503329513886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46004.503329513886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46004.503329513886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46004.503329513886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46004.503329513886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46004.503329513886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46004.503329513886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46004.503329513886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46004.503329513886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46004.503329513886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46004.503329513886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46004.503329513886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46004.503329513886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46004.503329513886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46004.503329513886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46004.503329513886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46004.503329513886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46004.503329513886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46004.503329513886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46004.503329513886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46004.503329513886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46004.503329513886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46004.503329513886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46004.503329513886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46004.503329513886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46004.503329513886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46004.503329513886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46004.503329513886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46004.503329513886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46004.503329513886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46004.503329513886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46004.503329513886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46004.503329513886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46004.503329513886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46004.503329513886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46004.503329513886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46004.503329513886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46004.503329513886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46004.503329513886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46004.503329513886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46004.503329513886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46004.503329513886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46004.503329513886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46004.503329513886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46004.503329513886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46004.503329513886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46004.503329513886</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24" sqref="D2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301.02261192128935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5.7091859953652602</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0.12832951388554648</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1</v>
      </c>
      <c r="D5" s="87" t="s">
        <v>29802</v>
      </c>
      <c r="E5" s="90" t="s">
        <v>39109</v>
      </c>
      <c r="F5" s="91"/>
      <c r="G5" s="92">
        <f ca="1">IFERROR(NOW()-F5,"")</f>
        <v>46004.503329513886</v>
      </c>
      <c r="H5" s="91">
        <v>46004.376423611109</v>
      </c>
      <c r="I5" s="106" t="str">
        <f>IFERROR(VLOOKUP(D5,DB!A:F,6,0),"")</f>
        <v>SCECO</v>
      </c>
      <c r="J5" s="106" t="str">
        <f>IFERROR(VLOOKUP(D5,DB!A:G,7,0),"")</f>
        <v>Weak</v>
      </c>
      <c r="K5" s="93" t="s">
        <v>39130</v>
      </c>
      <c r="L5" s="87" t="str">
        <f>IFERROR(VLOOKUP(D5,DB!A:I,9,0),"")</f>
        <v>Latis</v>
      </c>
    </row>
    <row r="6" spans="1:16" ht="15" customHeight="1">
      <c r="A6" s="106" t="s">
        <v>39131</v>
      </c>
      <c r="B6" s="106" t="str">
        <f>IFERROR(VLOOKUP(D6,DB!A:K,11,0),"")</f>
        <v>R4</v>
      </c>
      <c r="C6" s="89">
        <v>2</v>
      </c>
      <c r="D6" s="87" t="s">
        <v>37009</v>
      </c>
      <c r="E6" s="90" t="s">
        <v>39106</v>
      </c>
      <c r="F6" s="91">
        <v>46004.450046296297</v>
      </c>
      <c r="G6" s="92">
        <f ca="1">IFERROR(NOW()-F6,"")</f>
        <v>5.3283217588614207E-2</v>
      </c>
      <c r="H6" s="91">
        <v>46004.43209490741</v>
      </c>
      <c r="I6" s="106" t="str">
        <f>IFERROR(VLOOKUP(D6,DB!A:F,6,0),"")</f>
        <v>SCECO</v>
      </c>
      <c r="J6" s="106" t="str">
        <f>IFERROR(VLOOKUP(D6,DB!A:G,7,0),"")</f>
        <v>Dead</v>
      </c>
      <c r="K6" s="93" t="s">
        <v>39132</v>
      </c>
      <c r="L6" s="87" t="str">
        <f>IFERROR(VLOOKUP(D6,DB!A:I,9,0),"")</f>
        <v>Latis</v>
      </c>
    </row>
    <row r="7" spans="1:16" ht="15" customHeight="1">
      <c r="A7" s="106" t="s">
        <v>39133</v>
      </c>
      <c r="B7" s="106" t="str">
        <f>IFERROR(VLOOKUP(D7,DB!A:K,11,0),"")</f>
        <v>R4</v>
      </c>
      <c r="C7" s="89">
        <v>2</v>
      </c>
      <c r="D7" s="87" t="s">
        <v>38961</v>
      </c>
      <c r="E7" s="90" t="s">
        <v>39106</v>
      </c>
      <c r="F7" s="91">
        <v>46004.472500000003</v>
      </c>
      <c r="G7" s="92">
        <f ca="1">IFERROR(NOW()-F7,"")</f>
        <v>3.0829513882054016E-2</v>
      </c>
      <c r="H7" s="91">
        <v>46004.46429398148</v>
      </c>
      <c r="I7" s="106" t="str">
        <f>IFERROR(VLOOKUP(D7,DB!A:F,6,0),"")</f>
        <v>Generator-SG</v>
      </c>
      <c r="J7" s="106" t="str">
        <f>IFERROR(VLOOKUP(D7,DB!A:G,7,0),"")</f>
        <v>Vandalized</v>
      </c>
      <c r="K7" s="93" t="s">
        <v>39134</v>
      </c>
      <c r="L7" s="87" t="str">
        <f>IFERROR(VLOOKUP(D7,DB!A:I,9,0),"")</f>
        <v>Latis</v>
      </c>
    </row>
    <row r="8" spans="1:16" ht="15" customHeight="1">
      <c r="A8" s="106"/>
      <c r="B8" s="106" t="str">
        <f>IFERROR(VLOOKUP(D8,DB!A:K,11,0),"")</f>
        <v/>
      </c>
      <c r="C8" s="89"/>
      <c r="D8" s="87"/>
      <c r="E8" s="90"/>
      <c r="F8" s="91"/>
      <c r="G8" s="92">
        <f ca="1">IFERROR(NOW()-F8,"")</f>
        <v>46004.503329513886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46004.503329513886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46004.503329513886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46004.503329513886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46004.503329513886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46004.503329513886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46004.503329513886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46004.503329513886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46004.503329513886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46004.503329513886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46004.503329513886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46004.503329513886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46004.503329513886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46004.503329513886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46004.503329513886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46004.503329513886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46004.503329513886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46004.503329513886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46004.503329513886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46004.503329513886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46004.503329513886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46004.503329513886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46004.503329513886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46004.503329513886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46004.503329513886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46004.503329513886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46004.503329513886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46004.503329513886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46004.503329513886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46004.503329513886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46004.503329513886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46004.503329513886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46004.503329513886</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8" sqref="D8"/>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112.67126932869724</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78.31445219906891</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55.842218402773142</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23.130030902771978</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7.3958410879567964</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2.3838156249985332</v>
      </c>
      <c r="H7" s="38">
        <v>46002.086875000001</v>
      </c>
      <c r="I7" s="37" t="str">
        <f>IFERROR(VLOOKUP(D7,[1]DB!A:F,6,0),"")</f>
        <v>SCECO</v>
      </c>
      <c r="J7" s="37" t="str">
        <f>IFERROR(VLOOKUP(D7,[1]DB!A:G,7,0),"")</f>
        <v>Good</v>
      </c>
      <c r="K7" s="37" t="s">
        <v>39147</v>
      </c>
      <c r="L7" s="37" t="str">
        <f>IFERROR(VLOOKUP(D7,[1]DB!A:I,9,0),"")</f>
        <v>Latis</v>
      </c>
      <c r="M7" s="37"/>
    </row>
    <row r="8" spans="1:13">
      <c r="A8" s="151" t="s">
        <v>39148</v>
      </c>
      <c r="B8" s="37" t="str">
        <f>IFERROR(VLOOKUP(D8,[1]DB!A:K,11,0),"")</f>
        <v>R5</v>
      </c>
      <c r="C8" s="99">
        <v>1</v>
      </c>
      <c r="D8" s="151" t="s">
        <v>38558</v>
      </c>
      <c r="E8" s="99" t="s">
        <v>39106</v>
      </c>
      <c r="F8" s="152">
        <v>46004.466053240743</v>
      </c>
      <c r="G8" s="153">
        <f t="shared" ref="G8:G50" ca="1" si="3">IFERROR(NOW()-F8,"")</f>
        <v>3.7276273142197169E-2</v>
      </c>
      <c r="H8" s="152">
        <v>46004.460497685184</v>
      </c>
      <c r="I8" s="37" t="str">
        <f>IFERROR(VLOOKUP(D8,[1]DB!A:F,6,0),"")</f>
        <v>SCECO</v>
      </c>
      <c r="J8" s="37" t="str">
        <f>IFERROR(VLOOKUP(D8,[1]DB!A:G,7,0),"")</f>
        <v>Haj Removal</v>
      </c>
      <c r="K8" s="151" t="s">
        <v>39149</v>
      </c>
      <c r="L8" s="151" t="str">
        <f>IFERROR(VLOOKUP(D8,[1]DB!A:I,9,0),"")</f>
        <v>Latis</v>
      </c>
      <c r="M8" s="151"/>
    </row>
    <row r="9" spans="1:13">
      <c r="A9" s="151" t="s">
        <v>39150</v>
      </c>
      <c r="B9" s="37" t="str">
        <f>IFERROR(VLOOKUP(D9,[1]DB!A:K,11,0),"")</f>
        <v>R5</v>
      </c>
      <c r="C9" s="99">
        <v>1</v>
      </c>
      <c r="D9" s="151" t="s">
        <v>35228</v>
      </c>
      <c r="E9" s="99" t="s">
        <v>39106</v>
      </c>
      <c r="F9" s="152">
        <v>46004.472986111112</v>
      </c>
      <c r="G9" s="153">
        <f t="shared" ca="1" si="3"/>
        <v>3.0343402773723938E-2</v>
      </c>
      <c r="H9" s="152">
        <v>46004.466736111113</v>
      </c>
      <c r="I9" s="37" t="str">
        <f>IFERROR(VLOOKUP(D9,[1]DB!A:F,6,0),"")</f>
        <v>Generator-SG</v>
      </c>
      <c r="J9" s="37" t="str">
        <f>IFERROR(VLOOKUP(D9,[1]DB!A:G,7,0),"")</f>
        <v>Dead</v>
      </c>
      <c r="K9" s="151" t="s">
        <v>39151</v>
      </c>
      <c r="L9" s="151" t="str">
        <f>IFERROR(VLOOKUP(D9,[1]DB!A:I,9,0),"")</f>
        <v>Latis</v>
      </c>
      <c r="M9" s="151"/>
    </row>
    <row r="10" spans="1:13">
      <c r="A10" s="151" t="s">
        <v>39152</v>
      </c>
      <c r="B10" s="37" t="str">
        <f>IFERROR(VLOOKUP(D10,[1]DB!A:K,11,0),"")</f>
        <v>R5</v>
      </c>
      <c r="C10" s="151">
        <v>4</v>
      </c>
      <c r="D10" s="102" t="s">
        <v>38218</v>
      </c>
      <c r="E10" s="99" t="s">
        <v>39106</v>
      </c>
      <c r="F10" s="152">
        <v>46004.477141203701</v>
      </c>
      <c r="G10" s="153">
        <f t="shared" ca="1" si="3"/>
        <v>2.6188310184807051E-2</v>
      </c>
      <c r="H10" s="152">
        <v>46004.466724537036</v>
      </c>
      <c r="I10" s="37" t="str">
        <f>IFERROR(VLOOKUP(D10,[1]DB!A:F,6,0),"")</f>
        <v>SCECO</v>
      </c>
      <c r="J10" s="37" t="str">
        <f>IFERROR(VLOOKUP(D10,[1]DB!A:G,7,0),"")</f>
        <v>Haj Removal</v>
      </c>
      <c r="K10" s="151" t="s">
        <v>39153</v>
      </c>
      <c r="L10" s="151" t="str">
        <f>IFERROR(VLOOKUP(D10,[1]DB!A:I,9,0),"")</f>
        <v>Latis</v>
      </c>
      <c r="M10" s="151"/>
    </row>
    <row r="11" spans="1:13">
      <c r="A11" s="151"/>
      <c r="B11" s="151" t="str">
        <f>IFERROR(VLOOKUP(D11,[1]DB!A:K,11,0),"")</f>
        <v/>
      </c>
      <c r="C11" s="151"/>
      <c r="D11" s="151"/>
      <c r="E11" s="151"/>
      <c r="F11" s="152"/>
      <c r="G11" s="153">
        <f t="shared" ca="1" si="3"/>
        <v>46004.503329513886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46004.503329513886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46004.503329513886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46004.503329513886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46004.503329513886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46004.503329513886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46004.503329513886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46004.503329513886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46004.503329513886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46004.503329513886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46004.503329513886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46004.503329513886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46004.503329513886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46004.503329513886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46004.503329513886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46004.503329513886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46004.503329513886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46004.503329513886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46004.503329513886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46004.503329513886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46004.503329513886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46004.503329513886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46004.503329513886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46004.503329513886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46004.503329513886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46004.503329513886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46004.503329513886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46004.503329513886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46004.503329513886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46004.503329513886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46004.503329513886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46004.503329513886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46004.503329513886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46004.503329513886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46004.503329513886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46004.503329513886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46004.503329513886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46004.503329513886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46004.503329513886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46004.503329513886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46004.503329513886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46004.503329513886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46004.503329513886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46004.503329513886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46004.503329513886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46004.503329513886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46004.503329513886</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0"/>
  <sheetViews>
    <sheetView workbookViewId="0">
      <selection activeCell="K8" sqref="K8"/>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39154</v>
      </c>
      <c r="B2" s="157" t="s">
        <v>5400</v>
      </c>
      <c r="C2" s="158">
        <v>1</v>
      </c>
      <c r="D2" s="157" t="s">
        <v>30983</v>
      </c>
      <c r="E2" s="159" t="s">
        <v>39106</v>
      </c>
      <c r="F2" s="160">
        <v>46004.146354166667</v>
      </c>
      <c r="G2" s="161">
        <v>0.20978009259259259</v>
      </c>
      <c r="H2" s="160">
        <v>46004.234780092593</v>
      </c>
      <c r="I2" s="157" t="s">
        <v>22</v>
      </c>
      <c r="J2" s="157" t="s">
        <v>65</v>
      </c>
      <c r="K2" s="162" t="s">
        <v>39155</v>
      </c>
      <c r="L2" s="163" t="s">
        <v>8215</v>
      </c>
    </row>
    <row r="3" spans="1:16382" ht="31.5" customHeight="1">
      <c r="A3" s="113" t="s">
        <v>39156</v>
      </c>
      <c r="B3" s="114" t="str">
        <f>IFERROR(VLOOKUP(D3,DB!A:K,11,0),"")</f>
        <v>R6</v>
      </c>
      <c r="C3" s="115">
        <v>1</v>
      </c>
      <c r="D3" s="114" t="s">
        <v>34924</v>
      </c>
      <c r="E3" s="136" t="s">
        <v>39106</v>
      </c>
      <c r="F3" s="116">
        <v>46004.33121527778</v>
      </c>
      <c r="G3" s="72">
        <f ca="1">IFERROR(NOW()-F3,"-")</f>
        <v>0.17211423610569909</v>
      </c>
      <c r="H3" s="116">
        <v>46004.331180555557</v>
      </c>
      <c r="I3" s="114" t="str">
        <f>IFERROR(VLOOKUP(D3,DB!A:F,6,0),"")</f>
        <v>SCECO</v>
      </c>
      <c r="J3" s="114" t="str">
        <f>IFERROR(VLOOKUP(D3,DB!A:G,7,0),"")</f>
        <v>In progress</v>
      </c>
      <c r="K3" s="117" t="s">
        <v>39157</v>
      </c>
      <c r="L3" s="131" t="str">
        <f>IFERROR(VLOOKUP(D3,DB!A:I,9,0),"")</f>
        <v>Latis</v>
      </c>
    </row>
    <row r="4" spans="1:16382" ht="31.5" customHeight="1">
      <c r="A4" s="113" t="s">
        <v>39158</v>
      </c>
      <c r="B4" s="114" t="str">
        <f>IFERROR(VLOOKUP(D4,DB!A:K,11,0),"")</f>
        <v>R6</v>
      </c>
      <c r="C4" s="115">
        <v>1</v>
      </c>
      <c r="D4" s="114" t="s">
        <v>33803</v>
      </c>
      <c r="E4" s="136" t="s">
        <v>39106</v>
      </c>
      <c r="F4" s="116">
        <v>46004.492928240739</v>
      </c>
      <c r="G4" s="72">
        <f t="shared" ref="G4:G38" ca="1" si="0">IFERROR(NOW()-F4,"-")</f>
        <v>1.0401273146271706E-2</v>
      </c>
      <c r="H4" s="116">
        <v>46004.268090277779</v>
      </c>
      <c r="I4" s="114" t="str">
        <f>IFERROR(VLOOKUP(D4,DB!A:F,6,0),"")</f>
        <v>Generator-SG</v>
      </c>
      <c r="J4" s="114" t="str">
        <f>IFERROR(VLOOKUP(D4,DB!A:G,7,0),"")</f>
        <v>Dead</v>
      </c>
      <c r="K4" s="117"/>
      <c r="L4" s="131" t="str">
        <f>IFERROR(VLOOKUP(D4,DB!A:I,9,0),"")</f>
        <v>Latis</v>
      </c>
    </row>
    <row r="5" spans="1:16382" ht="31.5" customHeight="1">
      <c r="A5" s="113"/>
      <c r="B5" s="114" t="str">
        <f>IFERROR(VLOOKUP(D5,DB!A:K,11,0),"")</f>
        <v/>
      </c>
      <c r="C5" s="115"/>
      <c r="D5" s="114"/>
      <c r="E5" s="136"/>
      <c r="F5" s="116"/>
      <c r="G5" s="72">
        <f t="shared" ca="1" si="0"/>
        <v>46004.503329513886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46004.503329513886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46004.503329513886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46004.503329513886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46004.503329513886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46004.503329513886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46004.503329513886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46004.503329513886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46004.503329513886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46004.503329513886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46004.503329513886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46004.503329513886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46004.503329513886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46004.503329513886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46004.503329513886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46004.503329513886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46004.503329513886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46004.503329513886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46004.503329513886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46004.503329513886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46004.503329513886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46004.503329513886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46004.503329513886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46004.503329513886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46004.503329513886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46004.503329513886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46004.503329513886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46004.503329513886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46004.503329513886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46004.503329513886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46004.503329513886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46004.503329513886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46004.503329513886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46004.503329513886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ref="G39:G102" ca="1" si="1">IFERROR(NOW()-F39,"-")</f>
        <v>46004.503329513886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46004.503329513886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46004.503329513886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46004.503329513886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46004.503329513886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46004.503329513886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46004.503329513886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46004.503329513886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46004.503329513886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46004.503329513886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46004.503329513886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46004.503329513886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46004.503329513886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46004.503329513886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46004.503329513886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46004.503329513886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46004.503329513886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46004.503329513886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46004.503329513886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46004.503329513886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46004.503329513886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46004.503329513886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46004.503329513886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46004.503329513886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46004.503329513886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46004.503329513886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46004.503329513886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46004.503329513886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46004.503329513886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46004.503329513886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46004.503329513886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46004.503329513886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46004.503329513886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46004.503329513886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46004.503329513886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46004.503329513886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46004.503329513886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46004.503329513886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46004.503329513886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46004.503329513886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46004.503329513886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46004.503329513886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46004.503329513886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46004.503329513886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46004.503329513886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46004.503329513886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46004.503329513886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46004.503329513886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46004.503329513886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46004.503329513886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46004.503329513886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46004.503329513886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46004.503329513886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46004.503329513886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46004.503329513886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46004.503329513886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46004.503329513886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46004.503329513886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46004.503329513886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46004.503329513886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46004.503329513886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46004.503329513886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46004.503329513886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46004.503329513886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ref="G103:G166" ca="1" si="2">IFERROR(NOW()-F103,"-")</f>
        <v>46004.503329513886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46004.503329513886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46004.503329513886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46004.503329513886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46004.503329513886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46004.503329513886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46004.503329513886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46004.503329513886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46004.503329513886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46004.503329513886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46004.503329513886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46004.503329513886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46004.503329513886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46004.503329513886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46004.503329513886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46004.503329513886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46004.503329513886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46004.503329513886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46004.503329513886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46004.503329513886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46004.503329513886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46004.503329513886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46004.503329513886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46004.503329513886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46004.503329513886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46004.503329513886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46004.503329513886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46004.503329513886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46004.503329513886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46004.503329513886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46004.503329513886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46004.503329513886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46004.503329513886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46004.503329513886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46004.503329513886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46004.503329513886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46004.503329513886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46004.503329513886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46004.503329513886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46004.503329513886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46004.503329513886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46004.503329513886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46004.503329513886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46004.503329513886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46004.503329513886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46004.503329513886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46004.503329513886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46004.503329513886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46004.503329513886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46004.503329513886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46004.503329513886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46004.503329513886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46004.503329513886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46004.503329513886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46004.503329513886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46004.503329513886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46004.503329513886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46004.503329513886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46004.503329513886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46004.503329513886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46004.503329513886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46004.503329513886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46004.503329513886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46004.503329513886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ref="G167:G230" ca="1" si="3">IFERROR(NOW()-F167,"-")</f>
        <v>46004.503329513886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46004.503329513886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46004.503329513886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46004.503329513886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46004.503329513886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46004.503329513886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46004.503329513886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46004.503329513886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46004.503329513886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46004.503329513886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46004.503329513886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46004.503329513886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46004.503329513886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46004.503329513886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46004.503329513886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46004.503329513886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46004.503329513886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46004.503329513886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46004.503329513886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46004.503329513886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46004.503329513886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46004.503329513886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46004.503329513886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46004.503329513886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46004.503329513886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46004.503329513886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46004.503329513886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46004.503329513886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46004.503329513886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46004.503329513886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46004.503329513886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46004.503329513886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46004.503329513886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46004.503329513886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46004.503329513886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46004.503329513886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46004.503329513886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46004.503329513886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46004.503329513886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46004.503329513886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46004.503329513886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46004.503329513886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46004.503329513886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46004.503329513886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46004.503329513886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46004.503329513886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46004.503329513886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46004.503329513886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46004.503329513886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46004.503329513886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46004.503329513886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46004.503329513886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46004.503329513886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46004.503329513886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46004.503329513886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46004.503329513886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46004.503329513886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46004.503329513886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46004.503329513886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46004.503329513886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46004.503329513886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46004.503329513886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46004.503329513886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46004.503329513886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ref="G231:G294" ca="1" si="4">IFERROR(NOW()-F231,"-")</f>
        <v>46004.503329513886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46004.503329513886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46004.503329513886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46004.503329513886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46004.503329513886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46004.503329513886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46004.503329513886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46004.503329513886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46004.503329513886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46004.503329513886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46004.503329513886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46004.503329513886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46004.503329513886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46004.503329513886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46004.503329513886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46004.503329513886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46004.503329513886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46004.503329513886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46004.503329513886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46004.503329513886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46004.503329513886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46004.503329513886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46004.503329513886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46004.503329513886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46004.503329513886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46004.503329513886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46004.503329513886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46004.503329513886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46004.503329513886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46004.503329513886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46004.503329513886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46004.503329513886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46004.503329513886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46004.503329513886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46004.503329513886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46004.503329513886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46004.503329513886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46004.503329513886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46004.503329513886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46004.503329513886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46004.503329513886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46004.503329513886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46004.503329513886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46004.503329513886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46004.503329513886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46004.503329513886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46004.503329513886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46004.503329513886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46004.503329513886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46004.503329513886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46004.503329513886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46004.503329513886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46004.503329513886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46004.503329513886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46004.503329513886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46004.503329513886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46004.503329513886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46004.503329513886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46004.503329513886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46004.503329513886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46004.503329513886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46004.503329513886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46004.503329513886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46004.503329513886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ref="G295:G358" ca="1" si="5">IFERROR(NOW()-F295,"-")</f>
        <v>46004.503329513886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46004.503329513886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46004.503329513886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46004.503329513886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46004.503329513886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46004.503329513886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46004.503329513886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46004.503329513886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46004.503329513886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46004.503329513886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46004.503329513886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46004.503329513886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46004.503329513886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46004.503329513886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46004.503329513886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46004.503329513886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46004.503329513886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46004.503329513886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46004.503329513886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46004.503329513886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46004.503329513886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46004.503329513886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46004.503329513886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46004.503329513886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46004.503329513886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46004.503329513886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46004.503329513886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46004.503329513886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46004.503329513886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46004.503329513886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46004.503329513886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46004.503329513886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46004.503329513886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46004.503329513886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46004.503329513886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46004.503329513886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46004.503329513886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46004.503329513886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46004.503329513886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46004.503329513886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46004.503329513886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46004.503329513886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46004.503329513886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46004.503329513886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46004.503329513886</v>
      </c>
      <c r="H339" s="116"/>
      <c r="I339" s="114" t="str">
        <f>IFERROR(VLOOKUP(D339,DB!A:F,6,0),"")</f>
        <v/>
      </c>
      <c r="J339" s="114" t="str">
        <f>IFERROR(VLOOKUP(D339,DB!A:G,7,0),"")</f>
        <v/>
      </c>
      <c r="K339" s="117"/>
      <c r="L339" s="131" t="str">
        <f>IFERROR(VLOOKUP(D339,DB!A:I,9,0),"")</f>
        <v/>
      </c>
    </row>
    <row r="340" spans="1:12" ht="31.5" customHeight="1">
      <c r="A340" s="137"/>
      <c r="B340" s="138" t="str">
        <f>IFERROR(VLOOKUP(D340,DB!A:K,11,0),"")</f>
        <v/>
      </c>
      <c r="C340" s="139"/>
      <c r="D340" s="138"/>
      <c r="E340" s="136"/>
      <c r="F340" s="140"/>
      <c r="G340" s="141">
        <f t="shared" ca="1" si="5"/>
        <v>46004.503329513886</v>
      </c>
      <c r="H340" s="140"/>
      <c r="I340" s="138" t="str">
        <f>IFERROR(VLOOKUP(D340,DB!A:F,6,0),"")</f>
        <v/>
      </c>
      <c r="J340" s="138" t="str">
        <f>IFERROR(VLOOKUP(D340,DB!A:G,7,0),"")</f>
        <v/>
      </c>
      <c r="K340" s="142"/>
      <c r="L340" s="143" t="str">
        <f>IFERROR(VLOOKUP(D340,DB!A:I,9,0),"")</f>
        <v/>
      </c>
    </row>
  </sheetData>
  <dataValidations count="2">
    <dataValidation allowBlank="1" showInputMessage="1" showErrorMessage="1" sqref="E1" xr:uid="{9E1BC488-8814-4F8A-8DBE-742B3278AB71}"/>
    <dataValidation type="list" allowBlank="1" showInputMessage="1" showErrorMessage="1" sqref="E3 E3:E3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2025-12-13T09:05:44Z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