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570" documentId="13_ncr:1_{F6CB121F-512D-4AA6-A0C1-0FB36C537598}" xr6:coauthVersionLast="47" xr6:coauthVersionMax="47" xr10:uidLastSave="{097E7822-EBB2-4CCF-BD19-849CC5F12714}"/>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I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J2"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<sst xmlns="http://schemas.openxmlformats.org/spreadsheetml/2006/main" count="180294" uniqueCount="39131">
  <si>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</si>
  <si>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</si>
  <si>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</si>
  <si>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</si>
  <si>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</si>
  <si>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</si>
  <si>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</si>
  <si>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</si>
  <si>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</si>
  <si>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</si>
  <si>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</si>
  <si>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</si>
  <si>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</si>
  <si>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</si>
  <si>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</si>
  <si>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</si>
  <si>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</si>
  <si>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</si>
  <si>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</si>
  <si>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</si>
  <si>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</si>
  <si>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</si>
  <si>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</si>
  <si>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</si>
  <si>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</si>
  <si>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</si>
  <si>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</si>
  <si>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</si>
  <si>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</si>
  <si>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</si>
  <si>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</si>
  <si>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</si>
  <si>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</si>
  <si>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</si>
  <si>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</si>
  <si>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</si>
  <si>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</si>
  <si>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</si>
  <si>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</si>
  <si>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</si>
  <si>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</si>
  <si>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</si>
  <si>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</si>
  <si>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</si>
  <si>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</si>
  <si>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</si>
  <si>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</si>
  <si>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</si>
  <si>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</si>
  <si>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</si>
  <si>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</si>
  <si>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</si>
  <si>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</si>
  <si>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</si>
  <si>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</si>
  <si>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</si>
  <si>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</si>
  <si>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</si>
  <si>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</si>
  <si>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</si>
  <si>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</si>
  <si>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</si>
  <si>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</si>
  <si>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</si>
  <si>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</si>
  <si>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</si>
  <si>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</si>
  <si>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</si>
  <si>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</si>
  <si>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</si>
  <si>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</si>
  <si>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</si>
  <si>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</si>
  <si>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</si>
  <si>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</si>
  <si>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</si>
  <si>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</si>
  <si>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</si>
  <si>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</si>
  <si>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</si>
  <si>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</si>
  <si>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</si>
  <si>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</si>
  <si>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</si>
  <si>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</si>
  <si>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</si>
  <si>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</si>
  <si>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</si>
  <si>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</si>
  <si>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</si>
  <si>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</si>
  <si>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</si>
  <si>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</si>
  <si>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</si>
  <si>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</si>
  <si>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</si>
  <si>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</si>
  <si>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</si>
  <si>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</si>
  <si>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</si>
  <si>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</si>
  <si>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</si>
  <si>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</si>
  <si>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</si>
  <si>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</si>
  <si>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</si>
  <si>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</si>
  <si>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</si>
  <si>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</si>
  <si>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</si>
  <si>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</si>
  <si>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</si>
  <si>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</si>
  <si>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</si>
  <si>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</si>
  <si>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</si>
  <si>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</si>
  <si>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</si>
  <si>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</si>
  <si>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</si>
  <si>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</si>
  <si>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</si>
  <si>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</si>
  <si>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</si>
  <si>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</si>
  <si>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</si>
  <si>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</si>
  <si>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</si>
  <si>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</si>
  <si>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</si>
  <si>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</si>
  <si>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</si>
  <si>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</si>
  <si>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</si>
  <si>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</si>
  <si>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</si>
  <si>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</si>
  <si>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</si>
  <si>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</si>
  <si>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</si>
  <si>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</si>
  <si>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</si>
  <si>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</si>
  <si>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</si>
  <si>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</si>
  <si>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</si>
  <si>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</si>
  <si>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</si>
  <si>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</si>
  <si>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</si>
  <si>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</si>
  <si>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</si>
  <si>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</si>
  <si>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</si>
  <si>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</si>
  <si>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</si>
  <si>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</si>
  <si>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</si>
  <si>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</si>
  <si>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</si>
  <si>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</si>
  <si>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</si>
  <si>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</si>
  <si>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</si>
  <si>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</si>
  <si>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</si>
  <si>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</si>
  <si>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</si>
  <si>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</si>
  <si>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</si>
  <si>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</si>
  <si>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</si>
  <si>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</si>
  <si>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</si>
  <si>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</si>
  <si>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</si>
  <si>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</si>
  <si>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</si>
  <si>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</si>
  <si>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</si>
  <si>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</si>
  <si>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</si>
  <si>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</si>
  <si>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</si>
  <si>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</si>
  <si>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</si>
  <si>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</si>
  <si>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</si>
  <si>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</si>
  <si>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</si>
  <si>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</si>
  <si>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</si>
  <si>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</si>
  <si>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</si>
  <si>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</si>
  <si>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</si>
  <si>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</si>
  <si>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</si>
  <si>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</si>
  <si>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</si>
  <si>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</si>
  <si>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</si>
  <si>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</si>
  <si>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</si>
  <si>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</si>
  <si>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</si>
  <si>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</si>
  <si>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</si>
  <si>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</si>
  <si>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</si>
  <si>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</si>
  <si>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</si>
  <si>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</si>
  <si>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</si>
  <si>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</si>
  <si>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</si>
  <si>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</si>
  <si>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</si>
  <si>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</si>
  <si>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</si>
  <si>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</si>
  <si>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</si>
  <si>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</si>
  <si>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</si>
  <si>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</si>
  <si>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</si>
  <si>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</si>
  <si>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</si>
  <si>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</si>
  <si>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</si>
  <si>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</si>
  <si>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</si>
  <si>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</si>
  <si>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</si>
  <si>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</si>
  <si>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</si>
  <si>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</si>
  <si>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</si>
  <si>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</si>
  <si>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</si>
  <si>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</si>
  <si>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</si>
  <si>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</si>
  <si>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</si>
  <si>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</si>
  <si>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</si>
  <si>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</si>
  <si>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</si>
  <si>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</si>
  <si>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</si>
  <si>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</si>
  <si>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</si>
  <si>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</si>
  <si>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</si>
  <si>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</si>
  <si>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</si>
  <si>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</si>
  <si>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</si>
  <si>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</si>
  <si>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</si>
  <si>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</si>
  <si>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</si>
  <si>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</si>
  <si>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</si>
  <si>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</si>
  <si>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</si>
  <si>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</si>
  <si>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</si>
  <si>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</si>
  <si>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</si>
  <si>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</si>
  <si>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</si>
  <si>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</si>
  <si>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</si>
  <si>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</si>
  <si>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</si>
  <si>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</si>
  <si>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</si>
  <si>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</si>
  <si>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</si>
  <si>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</si>
  <si>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</si>
  <si>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</si>
  <si>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</si>
  <si>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</si>
  <si>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</si>
  <si>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</si>
  <si>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</si>
  <si>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</si>
  <si>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</si>
  <si>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</si>
  <si>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</si>
  <si>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</si>
  <si>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</si>
  <si>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</si>
  <si>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</si>
  <si>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</si>
  <si>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</si>
  <si>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</si>
  <si>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</si>
  <si>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</si>
  <si>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</si>
  <si>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</si>
  <si>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</si>
  <si>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</si>
  <si>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</si>
  <si>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</si>
  <si>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</si>
  <si>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</si>
  <si>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</si>
  <si>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</si>
  <si>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</si>
  <si>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</si>
  <si>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</si>
  <si>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</si>
  <si>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</si>
  <si>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</si>
  <si>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</si>
  <si>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</si>
  <si>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</si>
  <si>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</si>
  <si>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</si>
  <si>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</si>
  <si>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</si>
  <si>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</si>
  <si>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</si>
  <si>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</si>
  <si>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</si>
  <si>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</si>
  <si>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</si>
  <si>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</si>
  <si>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</si>
  <si>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</si>
  <si>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</si>
  <si>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</si>
  <si>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</si>
  <si>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</si>
  <si>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</si>
  <si>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</si>
  <si>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</si>
  <si>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</si>
  <si>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</si>
  <si>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</si>
  <si>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</si>
  <si>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</si>
  <si>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</si>
  <si>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</si>
  <si>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</si>
  <si>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</si>
  <si>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</si>
  <si>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</si>
  <si>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</si>
  <si>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</si>
  <si>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</si>
  <si>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</si>
  <si>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</si>
  <si>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</si>
  <si>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</si>
  <si>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</si>
  <si>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</si>
  <si>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</si>
  <si>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</si>
  <si>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</si>
  <si>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</si>
  <si>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</si>
  <si>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</si>
  <si>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</si>
  <si>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</si>
  <si>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</si>
  <si>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</si>
  <si>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</si>
  <si>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</si>
  <si>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</si>
  <si>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</si>
  <si>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</si>
  <si>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</si>
  <si>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</si>
  <si>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</si>
  <si>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</si>
  <si>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</si>
  <si>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</si>
  <si>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</si>
  <si>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</si>
  <si>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</si>
  <si>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</si>
  <si>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</si>
  <si>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</si>
  <si>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</si>
  <si>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</si>
  <si>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</si>
  <si>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</si>
  <si>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</si>
  <si>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</si>
  <si>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</si>
  <si>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</si>
  <si>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</si>
  <si>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</si>
  <si>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</si>
  <si>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</si>
  <si>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</si>
  <si>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</si>
  <si>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</si>
  <si>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</si>
  <si>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</si>
  <si>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</si>
  <si>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</si>
  <si>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</si>
  <si>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</si>
  <si>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</si>
  <si>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</si>
  <si>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</si>
  <si>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</si>
  <si>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</si>
  <si>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</si>
  <si>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</si>
  <si>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</si>
  <si>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</si>
  <si>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</si>
  <si>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</si>
  <si>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</si>
  <si>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</si>
  <si>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</si>
  <si>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</si>
  <si>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</si>
  <si>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</si>
  <si>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</si>
  <si>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</si>
  <si>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</si>
  <si>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</si>
  <si>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</si>
  <si>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</si>
  <si>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</si>
  <si>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</si>
  <si>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</si>
  <si>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</si>
  <si>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</si>
  <si>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</si>
  <si>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</si>
  <si>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</si>
  <si>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</si>
  <si>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</si>
  <si>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</si>
  <si>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</si>
  <si>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</si>
  <si>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</si>
  <si>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</si>
  <si>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</si>
  <si>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</si>
  <si>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</si>
  <si>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</si>
  <si>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</si>
  <si>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</si>
  <si>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</si>
  <si>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</si>
  <si>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</si>
  <si>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</si>
  <si>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</si>
  <si>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</si>
  <si>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</si>
  <si>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</si>
  <si>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</si>
  <si>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</si>
  <si>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</si>
  <si>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</si>
  <si>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</si>
  <si>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</si>
  <si>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</si>
  <si>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</si>
  <si>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</si>
  <si>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</si>
  <si>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</si>
  <si>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</si>
  <si>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</si>
  <si>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</si>
  <si>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</si>
  <si>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</si>
  <si>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</si>
  <si>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</si>
  <si>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</si>
  <si>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</si>
  <si>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</si>
  <si>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</si>
  <si>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</si>
  <si>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</si>
  <si>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</si>
  <si>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</si>
  <si>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</si>
  <si>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</si>
  <si>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</si>
  <si>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</si>
  <si>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</si>
  <si>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</si>
  <si>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</si>
  <si>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</si>
  <si>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</si>
  <si>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</si>
  <si>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</si>
  <si>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</si>
  <si>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</si>
  <si>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</si>
  <si>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</si>
  <si>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</si>
  <si>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</si>
  <si>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</si>
  <si>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</si>
  <si>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</si>
  <si>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</si>
  <si>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</si>
  <si>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</si>
  <si>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</si>
  <si>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</si>
  <si>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</si>
  <si>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</si>
  <si>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</si>
  <si>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</si>
  <si>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</si>
  <si>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</si>
  <si>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</si>
  <si>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</si>
  <si>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</si>
  <si>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</si>
  <si>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</si>
  <si>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</si>
  <si>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</si>
  <si>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</si>
  <si>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</si>
  <si>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</si>
  <si>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</si>
  <si>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</si>
  <si>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</si>
  <si>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</si>
  <si>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</si>
  <si>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</si>
  <si>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</si>
  <si>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</si>
  <si>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</si>
  <si>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</si>
  <si>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</si>
  <si>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</si>
  <si>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</si>
  <si>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</si>
  <si>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</si>
  <si>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</si>
  <si>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</si>
  <si>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</si>
  <si>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</si>
  <si>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</si>
  <si>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</si>
  <si>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</si>
  <si>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</si>
  <si>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</si>
  <si>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</si>
  <si>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</si>
  <si>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</si>
  <si>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</si>
  <si>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</si>
  <si>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</si>
  <si>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</si>
  <si>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</si>
  <si>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</si>
  <si>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</si>
  <si>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</si>
  <si>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</si>
  <si>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</si>
  <si>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</si>
  <si>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</si>
  <si>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</si>
  <si>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</si>
  <si>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</si>
  <si>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</si>
  <si>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</si>
  <si>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</si>
  <si>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</si>
  <si>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</si>
  <si>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</si>
  <si>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</si>
  <si>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</si>
  <si>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</si>
  <si>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</si>
  <si>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</si>
  <si>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</si>
  <si>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</si>
  <si>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</si>
  <si>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</si>
  <si>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</si>
  <si>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</si>
  <si>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</si>
  <si>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</si>
  <si>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</si>
  <si>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</si>
  <si>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</si>
  <si>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</si>
  <si>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</si>
  <si>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</si>
  <si>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</si>
  <si>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</si>
  <si>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</si>
  <si>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</si>
  <si>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</si>
  <si>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</si>
  <si>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</si>
  <si>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</si>
  <si>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</si>
  <si>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</si>
  <si>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</si>
  <si>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</si>
  <si>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</si>
  <si>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</si>
  <si>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</si>
  <si>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</si>
  <si>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</si>
  <si>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</si>
  <si>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</si>
  <si>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</si>
  <si>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</si>
  <si>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</si>
  <si>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</si>
  <si>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</si>
  <si>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</si>
  <si>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</si>
  <si>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</si>
  <si>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</si>
  <si>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</si>
  <si>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</si>
  <si>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</si>
  <si>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</si>
  <si>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</si>
  <si>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</si>
  <si>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</si>
  <si>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</si>
  <si>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</si>
  <si>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</si>
  <si>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</si>
  <si>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</si>
  <si>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</si>
  <si>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</si>
  <si>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</si>
  <si>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</si>
  <si>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</si>
  <si>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</si>
  <si>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</si>
  <si>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</si>
  <si>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</si>
  <si>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</si>
  <si>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</si>
  <si>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</si>
  <si>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</si>
  <si>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</si>
  <si>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</si>
  <si>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</si>
  <si>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</si>
  <si>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</si>
  <si>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</si>
  <si>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</si>
  <si>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</si>
  <si>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</si>
  <si>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</si>
  <si>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</si>
  <si>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</si>
  <si>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</si>
  <si>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</si>
  <si>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</si>
  <si>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</si>
  <si>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</si>
  <si>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</si>
  <si>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</si>
  <si>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</si>
  <si>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</si>
  <si>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</si>
  <si>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</si>
  <si>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</si>
  <si>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</si>
  <si>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</si>
  <si>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</si>
  <si>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</si>
  <si>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</si>
  <si>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</si>
  <si>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</si>
  <si>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</si>
  <si>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</si>
  <si>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</si>
  <si>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</si>
  <si>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</si>
  <si>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</si>
  <si>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</si>
  <si>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</si>
  <si>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</si>
  <si>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</si>
  <si>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</si>
  <si>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</si>
  <si>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</si>
  <si>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</si>
  <si>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</si>
  <si>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</si>
  <si>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</si>
  <si>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</si>
  <si>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</si>
  <si>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</si>
  <si>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</si>
  <si>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</si>
  <si>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</si>
  <si>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</si>
  <si>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</si>
  <si>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</si>
  <si>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</si>
  <si>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</si>
  <si>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</si>
  <si>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</si>
  <si>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</si>
  <si>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</si>
  <si>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</si>
  <si>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</si>
  <si>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</si>
  <si>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</si>
  <si>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</si>
  <si>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</si>
  <si>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</si>
  <si>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</si>
  <si>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</si>
  <si>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</si>
  <si>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</si>
  <si>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</si>
  <si>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</si>
  <si>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</si>
  <si>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</si>
  <si>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</si>
  <si>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</si>
  <si>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</si>
  <si>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</si>
  <si>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</si>
  <si>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</si>
  <si>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</si>
  <si>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</si>
  <si>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</si>
  <si>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</si>
  <si>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</si>
  <si>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</si>
  <si>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</si>
  <si>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</si>
  <si>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</si>
  <si>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</si>
  <si>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</si>
  <si>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</si>
  <si>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</si>
  <si>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</si>
  <si>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</si>
  <si>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</si>
  <si>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</si>
  <si>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</si>
  <si>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</si>
  <si>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</si>
  <si>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</si>
  <si>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</si>
  <si>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</si>
  <si>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</si>
  <si>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</si>
  <si>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</si>
  <si>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</si>
  <si>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</si>
  <si>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</si>
  <si>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</si>
  <si>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</si>
  <si>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</si>
  <si>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</si>
  <si>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</si>
  <si>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</si>
  <si>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</si>
  <si>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</si>
  <si>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</si>
  <si>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</si>
  <si>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</si>
  <si>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</si>
  <si>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</si>
  <si>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</si>
  <si>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</si>
  <si>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</si>
  <si>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</si>
  <si>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</si>
  <si>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</si>
  <si>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</si>
  <si>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</si>
  <si>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</si>
  <si>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</si>
  <si>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</si>
  <si>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</si>
  <si>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</si>
  <si>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</si>
  <si>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</si>
  <si>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</si>
  <si>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</si>
  <si>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</si>
  <si>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</si>
  <si>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</si>
  <si>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</si>
  <si>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</si>
  <si>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</si>
  <si>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</si>
  <si>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</si>
  <si>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</si>
  <si>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</si>
  <si>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</si>
  <si>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</si>
  <si>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</si>
  <si>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</si>
  <si>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</si>
  <si>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</si>
  <si>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</si>
  <si>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</si>
  <si>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</si>
  <si>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</si>
  <si>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</si>
  <si>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</si>
  <si>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</si>
  <si>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</si>
  <si>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</si>
  <si>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</si>
  <si>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</si>
  <si>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</si>
  <si>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</si>
  <si>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</si>
  <si>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</si>
  <si>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</si>
  <si>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</si>
  <si>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</si>
  <si>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</si>
  <si>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</si>
  <si>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</si>
  <si>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</si>
  <si>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</si>
  <si>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</si>
  <si>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</si>
  <si>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</si>
  <si>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</si>
  <si>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</si>
  <si>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</si>
  <si>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</si>
  <si>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</si>
  <si>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</si>
  <si>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</si>
  <si>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</si>
  <si>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</si>
  <si>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</si>
  <si>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</si>
  <si>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</si>
  <si>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</si>
  <si>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</si>
  <si>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</si>
  <si>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</si>
  <si>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</si>
  <si>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</si>
  <si>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</si>
  <si>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</si>
  <si>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</si>
  <si>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</si>
  <si>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</si>
  <si>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</si>
  <si>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</si>
  <si>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</si>
  <si>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</si>
  <si>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</si>
  <si>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</si>
  <si>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</si>
  <si>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</si>
  <si>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</si>
  <si>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</si>
  <si>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</si>
  <si>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</si>
  <si>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</si>
  <si>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</si>
  <si>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</si>
  <si>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</si>
  <si>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</si>
  <si>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</si>
  <si>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</si>
  <si>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</si>
  <si>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</si>
  <si>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</si>
  <si>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</si>
  <si>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</si>
  <si>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</si>
  <si>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</si>
  <si>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</si>
  <si>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</si>
  <si>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</si>
  <si>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</si>
  <si>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</si>
  <si>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</si>
  <si>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</si>
  <si>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</si>
  <si>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</si>
  <si>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</si>
  <si>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</si>
  <si>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</si>
  <si>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</si>
  <si>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</si>
  <si>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</si>
  <si>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</si>
  <si>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</si>
  <si>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</si>
  <si>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</si>
  <si>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</si>
  <si>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</si>
  <si>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</si>
  <si>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</si>
  <si>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</si>
  <si>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</si>
  <si>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</si>
  <si>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</si>
  <si>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</si>
  <si>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</si>
  <si>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</si>
  <si>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</si>
  <si>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</si>
  <si>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</si>
  <si>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</si>
  <si>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</si>
  <si>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</si>
  <si>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</si>
  <si>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</si>
  <si>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</si>
  <si>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</si>
  <si>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</si>
  <si>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</si>
  <si>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</si>
  <si>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</si>
  <si>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</si>
  <si>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</si>
  <si>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</si>
  <si>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</si>
  <si>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</si>
  <si>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</si>
  <si>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</si>
  <si>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</si>
  <si>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</si>
  <si>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</si>
  <si>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</si>
  <si>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</si>
  <si>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</si>
  <si>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</si>
  <si>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</si>
  <si>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</si>
  <si>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</si>
  <si>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</si>
  <si>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</si>
  <si>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</si>
  <si>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</si>
  <si>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</si>
  <si>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</si>
  <si>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</si>
  <si>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</si>
  <si>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</si>
  <si>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</si>
  <si>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</si>
  <si>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</si>
  <si>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</si>
  <si>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</si>
  <si>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</si>
  <si>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</si>
  <si>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</si>
  <si>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</si>
  <si>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</si>
  <si>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</si>
  <si>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</si>
  <si>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</si>
  <si>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</si>
  <si>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</si>
  <si>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</si>
  <si>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</si>
  <si>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</si>
  <si>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</si>
  <si>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</si>
  <si>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</si>
  <si>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</si>
  <si>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</si>
  <si>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</si>
  <si>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</si>
  <si>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</si>
  <si>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</si>
  <si>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</si>
  <si>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</si>
  <si>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</si>
  <si>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</si>
  <si>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</si>
  <si>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</si>
  <si>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</si>
  <si>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</si>
  <si>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</si>
  <si>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</si>
  <si>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</si>
  <si>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</si>
  <si>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</si>
  <si>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</si>
  <si>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</si>
  <si>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</si>
  <si>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</si>
  <si>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</si>
  <si>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</si>
  <si>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</si>
  <si>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</si>
  <si>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</si>
  <si>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</si>
  <si>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</si>
  <si>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</si>
  <si>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</si>
  <si>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</si>
  <si>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</si>
  <si>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</si>
  <si>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</si>
  <si>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</si>
  <si>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</si>
  <si>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</si>
  <si>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</si>
  <si>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</si>
  <si>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</si>
  <si>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</si>
  <si>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</si>
  <si>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</si>
  <si>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</si>
  <si>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</si>
  <si>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</si>
  <si>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</si>
  <si>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</si>
  <si>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</si>
  <si>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</si>
  <si>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</si>
  <si>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</si>
  <si>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</si>
  <si>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</si>
  <si>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</si>
  <si>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</si>
  <si>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</si>
  <si>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</si>
  <si>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</si>
  <si>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</si>
  <si>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</si>
  <si>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</si>
  <si>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</si>
  <si>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</si>
  <si>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</si>
  <si>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</si>
  <si>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</si>
  <si>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</si>
  <si>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</si>
  <si>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</si>
  <si>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</si>
  <si>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</si>
  <si>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</si>
  <si>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</si>
  <si>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</si>
  <si>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</si>
  <si>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</si>
  <si>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</si>
  <si>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</si>
  <si>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</si>
  <si>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</si>
  <si>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</si>
  <si>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</si>
  <si>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</si>
  <si>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</si>
  <si>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</si>
  <si>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</si>
  <si>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</si>
  <si>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</si>
  <si>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</si>
  <si>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</si>
  <si>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</si>
  <si>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</si>
  <si>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</si>
  <si>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</si>
  <si>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</si>
  <si>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</si>
  <si>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</si>
  <si>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</si>
  <si>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</si>
  <si>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</si>
  <si>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</si>
  <si>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</si>
  <si>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</si>
  <si>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</si>
  <si>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</si>
  <si>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</si>
  <si>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</si>
  <si>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</si>
  <si>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</si>
  <si>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</si>
  <si>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</si>
  <si>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</si>
  <si>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</si>
  <si>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</si>
  <si>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</si>
  <si>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</si>
  <si>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</si>
  <si>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</si>
  <si>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</si>
  <si>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</si>
  <si>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</si>
  <si>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</si>
  <si>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</si>
  <si>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</si>
  <si>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</si>
  <si>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</si>
  <si>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</si>
  <si>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</si>
  <si>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</si>
  <si>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</si>
  <si>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</si>
  <si>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</si>
  <si>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</si>
  <si>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</si>
  <si>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</si>
  <si>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</si>
  <si>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</si>
  <si>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</si>
  <si>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</si>
  <si>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</si>
  <si>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</si>
  <si>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</si>
  <si>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</si>
  <si>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</si>
  <si>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</si>
  <si>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</si>
  <si>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</si>
  <si>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</si>
  <si>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</si>
  <si>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</si>
  <si>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</si>
  <si>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</si>
  <si>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</si>
  <si>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</si>
  <si>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</si>
  <si>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</si>
  <si>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</si>
  <si>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</si>
  <si>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</si>
  <si>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</si>
  <si>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</si>
  <si>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</si>
  <si>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</si>
  <si>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</si>
  <si>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</si>
  <si>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</si>
  <si>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</si>
  <si>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</si>
  <si>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</si>
  <si>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</si>
  <si>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</si>
  <si>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</si>
  <si>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</si>
  <si>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</si>
  <si>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</si>
  <si>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</si>
  <si>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</si>
  <si>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</si>
  <si>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</si>
  <si>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</si>
  <si>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</si>
  <si>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</si>
  <si>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</si>
  <si>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</si>
  <si>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</si>
  <si>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</si>
  <si>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</si>
  <si>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</si>
  <si>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</si>
  <si>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</si>
  <si>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</si>
  <si>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</si>
  <si>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</si>
  <si>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</si>
  <si>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</si>
  <si>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</si>
  <si>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</si>
  <si>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</si>
  <si>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</si>
  <si>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</si>
  <si>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</si>
  <si>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</si>
  <si>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</si>
  <si>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</si>
  <si>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</si>
  <si>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</si>
  <si>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</si>
  <si>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</si>
  <si>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</si>
  <si>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</si>
  <si>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</si>
  <si>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</si>
  <si>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</si>
  <si>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</si>
  <si>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</si>
  <si>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</si>
  <si>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</si>
  <si>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</si>
  <si>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</si>
  <si>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</si>
  <si>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</si>
  <si>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</si>
  <si>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</si>
  <si>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</si>
  <si>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</si>
  <si>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</si>
  <si>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</si>
  <si>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</si>
  <si>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</si>
  <si>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</si>
  <si>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</si>
  <si>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</si>
  <si>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</si>
  <si>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</si>
  <si>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</si>
  <si>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</si>
  <si>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</si>
  <si>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</si>
  <si>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</si>
  <si>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</si>
  <si>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</si>
  <si>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</si>
  <si>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</si>
  <si>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</si>
  <si>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</si>
  <si>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</si>
  <si>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</si>
  <si>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</si>
  <si>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</si>
  <si>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</si>
  <si>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</si>
  <si>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</si>
  <si>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</si>
  <si>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</si>
  <si>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</si>
  <si>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</si>
  <si>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</si>
  <si>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</si>
  <si>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</si>
  <si>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</si>
  <si>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</si>
  <si>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</si>
  <si>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</si>
  <si>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</si>
  <si>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</si>
  <si>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</si>
  <si>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</si>
  <si>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</si>
  <si>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</si>
  <si>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</si>
  <si>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</si>
  <si>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</si>
  <si>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</si>
  <si>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</si>
  <si>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</si>
  <si>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</si>
  <si>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</si>
  <si>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</si>
  <si>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</si>
  <si>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</si>
  <si>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</si>
  <si>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</si>
  <si>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</si>
  <si>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</si>
  <si>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</si>
  <si>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</si>
  <si>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</si>
  <si>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</si>
  <si>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</si>
  <si>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</si>
  <si>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</si>
  <si>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</si>
  <si>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</si>
  <si>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</si>
  <si>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</si>
  <si>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</si>
  <si>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</si>
  <si>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</si>
  <si>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</si>
  <si>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</si>
  <si>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</si>
  <si>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</si>
  <si>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</si>
  <si>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</si>
  <si>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</si>
  <si>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</si>
  <si>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</si>
  <si>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</si>
  <si>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</si>
  <si>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</si>
  <si>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</si>
  <si>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</si>
  <si>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</si>
  <si>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</si>
  <si>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</si>
  <si>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</si>
  <si>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</si>
  <si>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</si>
  <si>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</si>
  <si>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</si>
  <si>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</si>
  <si>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</si>
  <si>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</si>
  <si>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</si>
  <si>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</si>
  <si>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</si>
  <si>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</si>
  <si>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</si>
  <si>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</si>
  <si>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</si>
  <si>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</si>
  <si>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</si>
  <si>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</si>
  <si>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</si>
  <si>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</si>
  <si>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</si>
  <si>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</si>
  <si>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</si>
  <si>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</si>
  <si>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</si>
  <si>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</si>
  <si>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</si>
  <si>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</si>
  <si>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</si>
  <si>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</si>
  <si>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</si>
  <si>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</si>
  <si>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</si>
  <si>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</si>
  <si>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</si>
  <si>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</si>
  <si>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</si>
  <si>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</si>
  <si>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</si>
  <si>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</si>
  <si>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</si>
  <si>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</si>
  <si>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</si>
  <si>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</si>
  <si>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</si>
  <si>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</si>
  <si>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</si>
  <si>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</si>
  <si>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</si>
  <si>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</si>
  <si>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</si>
  <si>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</si>
  <si>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</si>
  <si>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</si>
  <si>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</si>
  <si>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</si>
  <si>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</si>
  <si>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</si>
  <si>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</si>
  <si>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</si>
  <si>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</si>
  <si>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</si>
  <si>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</si>
  <si>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</si>
  <si>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</si>
  <si>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</si>
  <si>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</si>
  <si>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</si>
  <si>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</si>
  <si>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</si>
  <si>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</si>
  <si>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</si>
  <si>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</si>
  <si>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</si>
  <si>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</si>
  <si>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</si>
  <si>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</si>
  <si>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</si>
  <si>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</si>
  <si>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</si>
  <si>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</si>
  <si>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</si>
  <si>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</si>
  <si>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</si>
  <si>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</si>
  <si>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</si>
  <si>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</si>
  <si>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</si>
  <si>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</si>
  <si>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</si>
  <si>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</si>
  <si>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</si>
  <si>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</si>
  <si>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</si>
  <si>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</si>
  <si>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</si>
  <si>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</si>
  <si>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</si>
  <si>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</si>
  <si>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</si>
  <si>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</si>
  <si>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</si>
  <si>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</si>
  <si>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</si>
  <si>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</si>
  <si>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</si>
  <si>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</si>
  <si>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</si>
  <si>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</si>
  <si>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</si>
  <si>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</si>
  <si>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</si>
  <si>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</si>
  <si>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</si>
  <si>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</si>
  <si>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</si>
  <si>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</si>
  <si>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</si>
  <si>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</si>
  <si>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</si>
  <si>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</si>
  <si>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</si>
  <si>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</si>
  <si>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</si>
  <si>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</si>
  <si>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</si>
  <si>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</si>
  <si>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</si>
  <si>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</si>
  <si>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</si>
  <si>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</si>
  <si>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</si>
  <si>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</si>
  <si>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</si>
  <si>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</si>
  <si>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</si>
  <si>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</si>
  <si>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</si>
  <si>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</si>
  <si>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</si>
  <si>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</si>
  <si>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</si>
  <si>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</si>
  <si>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</si>
  <si>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</si>
  <si>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</si>
  <si>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</si>
  <si>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</si>
  <si>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</si>
  <si>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</si>
  <si>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</si>
  <si>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</si>
  <si>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</si>
  <si>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</si>
  <si>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</si>
  <si>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</si>
  <si>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</si>
  <si>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</si>
  <si>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</si>
  <si>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</si>
  <si>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</si>
  <si>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</si>
  <si>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</si>
  <si>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</si>
  <si>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</si>
  <si>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</si>
  <si>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</si>
  <si>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</si>
  <si>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</si>
  <si>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</si>
  <si>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</si>
  <si>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</si>
  <si>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</si>
  <si>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</si>
  <si>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</si>
  <si>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</si>
  <si>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</si>
  <si>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</si>
  <si>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</si>
  <si>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</si>
  <si>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</si>
  <si>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</si>
  <si>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</si>
  <si>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</si>
  <si>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</si>
  <si>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</si>
  <si>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</si>
  <si>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</si>
  <si>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</si>
  <si>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</si>
  <si>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</si>
  <si>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</si>
  <si>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</si>
  <si>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</si>
  <si>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</si>
  <si>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</si>
  <si>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</si>
  <si>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</si>
  <si>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</si>
  <si>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</si>
  <si>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</si>
  <si>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</si>
  <si>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</si>
  <si>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</si>
  <si>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</si>
  <si>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</si>
  <si>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</si>
  <si>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</si>
  <si>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</si>
  <si>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</si>
  <si>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</si>
  <si>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</si>
  <si>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</si>
  <si>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</si>
  <si>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</si>
  <si>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</si>
  <si>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</si>
  <si>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</si>
  <si>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</si>
  <si>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</si>
  <si>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</si>
  <si>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</si>
  <si>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</si>
  <si>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</si>
  <si>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</si>
  <si>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</si>
  <si>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</si>
  <si>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</si>
  <si>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</si>
  <si>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</si>
  <si>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</si>
  <si>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</si>
  <si>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</si>
  <si>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</si>
  <si>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</si>
  <si>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</si>
  <si>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</si>
  <si>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</si>
  <si>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</si>
  <si>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</si>
  <si>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</si>
  <si>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</si>
  <si>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</si>
  <si>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</si>
  <si>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</si>
  <si>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</si>
  <si>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</si>
  <si>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</si>
  <si>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</si>
  <si>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</si>
  <si>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</si>
  <si>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</si>
  <si>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</si>
  <si>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</si>
  <si>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</si>
  <si>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</si>
  <si>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</si>
  <si>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</si>
  <si>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</si>
  <si>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</si>
  <si>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</si>
  <si>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</si>
  <si>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</si>
  <si>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</si>
  <si>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</si>
  <si>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</si>
  <si>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</si>
  <si>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</si>
  <si>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</si>
  <si>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</si>
  <si>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</si>
  <si>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</si>
  <si>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</si>
  <si>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</si>
  <si>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</si>
  <si>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</si>
  <si>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</si>
  <si>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</si>
  <si>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</si>
  <si>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</si>
  <si>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</si>
  <si>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</si>
  <si>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</si>
  <si>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</si>
  <si>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</si>
  <si>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</si>
  <si>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</si>
  <si>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</si>
  <si>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</si>
  <si>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</si>
  <si>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</si>
  <si>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</si>
  <si>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</si>
  <si>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</si>
  <si>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</si>
  <si>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</si>
  <si>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</si>
  <si>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</si>
  <si>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</si>
  <si>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</si>
  <si>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</si>
  <si>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</si>
  <si>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</si>
  <si>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</si>
  <si>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</si>
  <si>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</si>
  <si>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</si>
  <si>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</si>
  <si>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</si>
  <si>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</si>
  <si>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</si>
  <si>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</si>
  <si>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</si>
  <si>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</si>
  <si>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</si>
  <si>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</si>
  <si>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</si>
  <si>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</si>
  <si>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</si>
  <si>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</si>
  <si>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</si>
  <si>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</si>
  <si>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</si>
  <si>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</si>
  <si>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</si>
  <si>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</si>
  <si>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</si>
  <si>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</si>
  <si>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</si>
  <si>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</si>
  <si>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</si>
  <si>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</si>
  <si>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</si>
  <si>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</si>
  <si>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</si>
  <si>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</si>
  <si>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</si>
  <si>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</si>
  <si>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</si>
  <si>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</si>
  <si>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</si>
  <si>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</si>
  <si>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</si>
  <si>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</si>
  <si>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</si>
  <si>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</si>
  <si>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</si>
  <si>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</si>
  <si>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</si>
  <si>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</si>
  <si>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</si>
  <si>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</si>
  <si>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</si>
  <si>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</si>
  <si>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</si>
  <si>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</si>
  <si>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</si>
  <si>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</si>
  <si>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</si>
  <si>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</si>
  <si>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</si>
  <si>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</si>
  <si>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</si>
  <si>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</si>
  <si>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</si>
  <si>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</si>
  <si>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</si>
  <si>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</si>
  <si>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</si>
  <si>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</si>
  <si>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</si>
  <si>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</si>
  <si>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</si>
  <si>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</si>
  <si>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</si>
  <si>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</si>
  <si>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</si>
  <si>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</si>
  <si>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</si>
  <si>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</si>
  <si>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</si>
  <si>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</si>
  <si>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</si>
  <si>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</si>
  <si>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</si>
  <si>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</si>
  <si>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</si>
  <si>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</si>
  <si>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</si>
  <si>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</si>
  <si>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</si>
  <si>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</si>
  <si>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</si>
  <si>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</si>
  <si>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</si>
  <si>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</si>
  <si>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</si>
  <si>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</si>
  <si>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</si>
  <si>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</si>
  <si>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</si>
  <si>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</si>
  <si>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</si>
  <si>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</si>
  <si>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</si>
  <si>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</si>
  <si>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</si>
  <si>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</si>
  <si>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</si>
  <si>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</si>
  <si>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</si>
  <si>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</si>
  <si>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</si>
  <si>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</si>
  <si>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</si>
  <si>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</si>
  <si>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</si>
  <si>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</si>
  <si>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</si>
  <si>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</si>
  <si>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</si>
  <si>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</si>
  <si>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</si>
  <si>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</si>
  <si>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</si>
  <si>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</si>
  <si>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</si>
  <si>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</si>
  <si>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</si>
  <si>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</si>
  <si>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</si>
  <si>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</si>
  <si>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</si>
  <si>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</si>
  <si>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</si>
  <si>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</si>
  <si>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</si>
  <si>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</si>
  <si>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</si>
  <si>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</si>
  <si>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</si>
  <si>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</si>
  <si>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</si>
  <si>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</si>
  <si>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</si>
  <si>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</si>
  <si>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</si>
  <si>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</si>
  <si>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</si>
  <si>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</si>
  <si>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</si>
  <si>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</si>
  <si>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</si>
  <si>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</si>
  <si>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</si>
  <si>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</si>
  <si>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</si>
  <si>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</si>
  <si>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</si>
  <si>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</si>
  <si>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</si>
  <si>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</si>
  <si>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</si>
  <si>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</si>
  <si>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</si>
  <si>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</si>
  <si>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</si>
  <si>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</si>
  <si>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</si>
  <si>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</si>
  <si>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</si>
  <si>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</si>
  <si>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</si>
  <si>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</si>
  <si>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</si>
  <si>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</si>
  <si>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</si>
  <si>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</si>
  <si>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</si>
  <si>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</si>
  <si>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</si>
  <si>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</si>
  <si>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</si>
  <si>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</si>
  <si>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</si>
  <si>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</si>
  <si>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</si>
  <si>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</si>
  <si>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</si>
  <si>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</si>
  <si>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</si>
  <si>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</si>
  <si>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</si>
  <si>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</si>
  <si>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</si>
  <si>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</si>
  <si>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</si>
  <si>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</si>
  <si>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</si>
  <si>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</si>
  <si>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</si>
  <si>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</si>
  <si>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</si>
  <si>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</si>
  <si>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</si>
  <si>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</si>
  <si>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</si>
  <si>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</si>
  <si>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</si>
  <si>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</si>
  <si>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</si>
  <si>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</si>
  <si>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</si>
  <si>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</si>
  <si>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</si>
  <si>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</si>
  <si>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</si>
  <si>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</si>
  <si>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</si>
  <si>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</si>
  <si>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</si>
  <si>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</si>
  <si>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</si>
  <si>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</si>
  <si>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</si>
  <si>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</si>
  <si>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</si>
  <si>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</si>
  <si>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</si>
  <si>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</si>
  <si>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</si>
  <si>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</si>
  <si>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</si>
  <si>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</si>
  <si>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</si>
  <si>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</si>
  <si>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</si>
  <si>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</si>
  <si>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</si>
  <si>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</si>
  <si>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</si>
  <si>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</si>
  <si>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</si>
  <si>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</si>
  <si>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</si>
  <si>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</si>
  <si>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</si>
  <si>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</si>
  <si>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</si>
  <si>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</si>
  <si>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</si>
  <si>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</si>
  <si>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</si>
  <si>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</si>
  <si>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</si>
  <si>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</si>
  <si>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</si>
  <si>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</si>
  <si>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</si>
  <si>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</si>
  <si>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</si>
  <si>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</si>
  <si>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</si>
  <si>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</si>
  <si>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</si>
  <si>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</si>
  <si>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</si>
  <si>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</si>
  <si>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</si>
  <si>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</si>
  <si>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</si>
  <si>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</si>
  <si>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</si>
  <si>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</si>
  <si>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</si>
  <si>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</si>
  <si>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</si>
  <si>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</si>
  <si>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</si>
  <si>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</si>
  <si>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</si>
  <si>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</si>
  <si>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</si>
  <si>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</si>
  <si>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</si>
  <si>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</si>
  <si>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</si>
  <si>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</si>
  <si>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</si>
  <si>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</si>
  <si>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</si>
  <si>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</si>
  <si>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</si>
  <si>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</si>
  <si>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</si>
  <si>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</si>
  <si>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</si>
  <si>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</si>
  <si>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</si>
  <si>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</si>
  <si>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</si>
  <si>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</si>
  <si>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</si>
  <si>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</si>
  <si>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</si>
  <si>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</si>
  <si>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</si>
  <si>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</si>
  <si>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</si>
  <si>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</si>
  <si>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</si>
  <si>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</si>
  <si>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</si>
  <si>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</si>
  <si>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</si>
  <si>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</si>
  <si>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</si>
  <si>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</si>
  <si>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</si>
  <si>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</si>
  <si>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</si>
  <si>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</si>
  <si>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</si>
  <si>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</si>
  <si>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</si>
  <si>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</si>
  <si>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</si>
  <si>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</si>
  <si>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</si>
  <si>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</si>
  <si>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</si>
  <si>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</si>
  <si>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</si>
  <si>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</si>
  <si>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</si>
  <si>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</si>
  <si>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</si>
  <si>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</si>
  <si>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</si>
  <si>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</si>
  <si>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</si>
  <si>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</si>
  <si>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</si>
  <si>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</si>
  <si>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</si>
  <si>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</si>
  <si>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</si>
  <si>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</si>
  <si>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</si>
  <si>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</si>
  <si>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</si>
  <si>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</si>
  <si>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</si>
  <si>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</si>
  <si>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</si>
  <si>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</si>
  <si>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</si>
  <si>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</si>
  <si>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</si>
  <si>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</si>
  <si>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</si>
  <si>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</si>
  <si>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</si>
  <si>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</si>
  <si>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</si>
  <si>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</si>
  <si>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</si>
  <si>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</si>
  <si>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</si>
  <si>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</si>
  <si>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</si>
  <si>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</si>
  <si>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</si>
  <si>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</si>
  <si>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</si>
  <si>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</si>
  <si>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</si>
  <si>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</si>
  <si>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</si>
  <si>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</si>
  <si>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</si>
  <si>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</si>
  <si>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</si>
  <si>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</si>
  <si>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</si>
  <si>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</si>
  <si>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</si>
  <si>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</si>
  <si>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</si>
  <si>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</si>
  <si>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</si>
  <si>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</si>
  <si>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</si>
  <si>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</si>
  <si>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</si>
  <si>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</si>
  <si>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</si>
  <si>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</si>
  <si>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</si>
  <si>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</si>
  <si>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</si>
  <si>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</si>
  <si>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</si>
  <si>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</si>
  <si>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</si>
  <si>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</si>
  <si>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</si>
  <si>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</si>
  <si>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</si>
  <si>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</si>
  <si>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</si>
  <si>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</si>
  <si>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</si>
  <si>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</si>
  <si>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</si>
  <si>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</si>
  <si>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</si>
  <si>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</si>
  <si>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</si>
  <si>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</si>
  <si>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</si>
  <si>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</si>
  <si>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</si>
  <si>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</si>
  <si>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</si>
  <si>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</si>
  <si>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</si>
  <si>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</si>
  <si>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</si>
  <si>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</si>
  <si>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</si>
  <si>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</si>
  <si>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</si>
  <si>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</si>
  <si>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</si>
  <si>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</si>
  <si>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</si>
  <si>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</si>
  <si>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</si>
  <si>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</si>
  <si>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</si>
  <si>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</si>
  <si>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</si>
  <si>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</si>
  <si>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</si>
  <si>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</si>
  <si>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</si>
  <si>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</si>
  <si>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</si>
  <si>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</si>
  <si>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</si>
  <si>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</si>
  <si>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</si>
  <si>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</si>
  <si>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</si>
  <si>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</si>
  <si>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</si>
  <si>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</si>
  <si>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</si>
  <si>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</si>
  <si>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</si>
  <si>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</si>
  <si>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</si>
  <si>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</si>
  <si>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</si>
  <si>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</si>
  <si>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</si>
  <si>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</si>
  <si>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</si>
  <si>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</si>
  <si>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</si>
  <si>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</si>
  <si>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</si>
  <si>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</si>
  <si>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</si>
  <si>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</si>
  <si>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</si>
  <si>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</si>
  <si>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</si>
  <si>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</si>
  <si>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</si>
  <si>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</si>
  <si>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</si>
  <si>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</si>
  <si>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</si>
  <si>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</si>
  <si>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</si>
  <si>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</si>
  <si>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</si>
  <si>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</si>
  <si>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</si>
  <si>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</si>
  <si>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</si>
  <si>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</si>
  <si>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</si>
  <si>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</si>
  <si>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</si>
  <si>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</si>
  <si>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</si>
  <si>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</si>
  <si>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</si>
  <si>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</si>
  <si>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</si>
  <si>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</si>
  <si>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</si>
  <si>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</si>
  <si>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</si>
  <si>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</si>
  <si>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</si>
  <si>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</si>
  <si>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</si>
  <si>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</si>
  <si>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</si>
  <si>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</si>
  <si>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</si>
  <si>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</si>
  <si>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</si>
  <si>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</si>
  <si>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</si>
  <si>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</si>
  <si>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</si>
  <si>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</si>
  <si>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</si>
  <si>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</si>
  <si>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</si>
  <si>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</si>
  <si>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</si>
  <si>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</si>
  <si>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</si>
  <si>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</si>
  <si>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</si>
  <si>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</si>
  <si>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</si>
  <si>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</si>
  <si>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</si>
  <si>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</si>
  <si>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</si>
  <si>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</si>
  <si>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</si>
  <si>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</si>
  <si>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</si>
  <si>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</si>
  <si>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</si>
  <si>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</si>
  <si>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</si>
  <si>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</si>
  <si>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</si>
  <si>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</si>
  <si>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</si>
  <si>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</si>
  <si>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</si>
  <si>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</si>
  <si>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</si>
  <si>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</si>
  <si>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</si>
  <si>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</si>
  <si>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</si>
  <si>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</si>
  <si>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</si>
  <si>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</si>
  <si>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</si>
  <si>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</si>
  <si>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</si>
  <si>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</si>
  <si>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</si>
  <si>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</si>
  <si>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</si>
  <si>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</si>
  <si>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</si>
  <si>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</si>
  <si>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</si>
  <si>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</si>
  <si>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</si>
  <si>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</si>
  <si>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</si>
  <si>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</si>
  <si>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</si>
  <si>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</si>
  <si>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</si>
  <si>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</si>
  <si>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</si>
  <si>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</si>
  <si>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</si>
  <si>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</si>
  <si>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</si>
  <si>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</si>
  <si>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</si>
  <si>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</si>
  <si>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</si>
  <si>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</si>
  <si>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</si>
  <si>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</si>
  <si>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</si>
  <si>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</si>
  <si>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</si>
  <si>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</si>
  <si>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</si>
  <si>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</si>
  <si>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</si>
  <si>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</si>
  <si>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</si>
  <si>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</si>
  <si>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</si>
  <si>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</si>
  <si>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</si>
  <si>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</si>
  <si>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</si>
  <si>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</si>
  <si>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</si>
  <si>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</si>
  <si>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</si>
  <si>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</si>
  <si>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</si>
  <si>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</si>
  <si>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</si>
  <si>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</si>
  <si>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</si>
  <si>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</si>
  <si>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</si>
  <si>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</si>
  <si>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</si>
  <si>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</si>
  <si>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</si>
  <si>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</si>
  <si>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</si>
  <si>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</si>
  <si>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</si>
  <si>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</si>
  <si>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</si>
  <si>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</si>
  <si>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</si>
  <si>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</si>
  <si>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</si>
  <si>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</si>
  <si>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</si>
  <si>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</si>
  <si>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</si>
  <si>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</si>
  <si>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</si>
  <si>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</si>
  <si>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</si>
  <si>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</si>
  <si>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</si>
  <si>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</si>
  <si>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</si>
  <si>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</si>
  <si>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</si>
  <si>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</si>
  <si>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</si>
  <si>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</si>
  <si>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</si>
  <si>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</si>
  <si>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</si>
  <si>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</si>
  <si>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</si>
  <si>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</si>
  <si>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</si>
  <si>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</si>
  <si>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</si>
  <si>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</si>
  <si>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</si>
  <si>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</si>
  <si>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</si>
  <si>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</si>
  <si>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</si>
  <si>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</si>
  <si>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</si>
  <si>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</si>
  <si>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</si>
  <si>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</si>
  <si>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</si>
  <si>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</si>
  <si>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</si>
  <si>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</si>
  <si>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</si>
  <si>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</si>
  <si>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</si>
  <si>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</si>
  <si>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</si>
  <si>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</si>
  <si>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</si>
  <si>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</si>
  <si>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</si>
  <si>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</si>
  <si>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</si>
  <si>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</si>
  <si>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</si>
  <si>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</si>
  <si>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</si>
  <si>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</si>
  <si>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</si>
  <si>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</si>
  <si>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</si>
  <si>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</si>
  <si>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</si>
  <si>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</si>
  <si>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</si>
  <si>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</si>
  <si>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</si>
  <si>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</si>
  <si>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</si>
  <si>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</si>
  <si>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</si>
  <si>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</si>
  <si>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</si>
  <si>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</si>
  <si>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</si>
  <si>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</si>
  <si>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</si>
  <si>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</si>
  <si>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</si>
  <si>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</si>
  <si>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</si>
  <si>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</si>
  <si>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</si>
  <si>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</si>
  <si>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</si>
  <si>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</si>
  <si>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</si>
  <si>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</si>
  <si>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</si>
  <si>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</si>
  <si>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</si>
  <si>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</si>
  <si>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</si>
  <si>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</si>
  <si>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</si>
  <si>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</si>
  <si>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</si>
  <si>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</si>
  <si>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</si>
  <si>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</si>
  <si>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</si>
  <si>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</si>
  <si>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</si>
  <si>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</si>
  <si>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</si>
  <si>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</si>
  <si>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</si>
  <si>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</si>
  <si>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</si>
  <si>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</si>
  <si>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</si>
  <si>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</si>
  <si>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</si>
  <si>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</si>
  <si>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</si>
  <si>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</si>
  <si>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</si>
  <si>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</si>
  <si>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</si>
  <si>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</si>
  <si>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</si>
  <si>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</si>
  <si>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</si>
  <si>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</si>
  <si>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</si>
  <si>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</si>
  <si>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</si>
  <si>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</si>
  <si>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</si>
  <si>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</si>
  <si>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</si>
  <si>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</si>
  <si>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</si>
  <si>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</si>
  <si>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</si>
  <si>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</si>
  <si>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</si>
  <si>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</si>
  <si>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</si>
  <si>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</si>
  <si>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</si>
  <si>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</si>
  <si>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</si>
  <si>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</si>
  <si>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</si>
  <si>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</si>
  <si>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</si>
  <si>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</si>
  <si>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</si>
  <si>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</si>
  <si>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</si>
  <si>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</si>
  <si>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</si>
  <si>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</si>
  <si>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</si>
  <si>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</si>
  <si>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</si>
  <si>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</si>
  <si>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</si>
  <si>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</si>
  <si>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</si>
  <si>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</si>
  <si>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</si>
  <si>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</si>
  <si>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</si>
  <si>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</si>
  <si>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</si>
  <si>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</si>
  <si>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</si>
  <si>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</si>
  <si>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</si>
  <si>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</si>
  <si>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</si>
  <si>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</si>
  <si>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</si>
  <si>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</si>
  <si>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</si>
  <si>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</si>
  <si>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</si>
  <si>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</si>
  <si>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</si>
  <si>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</si>
  <si>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</si>
  <si>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</si>
  <si>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</si>
  <si>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</si>
  <si>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</si>
  <si>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</si>
  <si>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</si>
  <si>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</si>
  <si>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</si>
  <si>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</si>
  <si>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</si>
  <si>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</si>
  <si>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</si>
  <si>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</si>
  <si>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</si>
  <si>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</si>
  <si>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</si>
  <si>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</si>
  <si>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</si>
  <si>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</si>
  <si>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</si>
  <si>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</si>
  <si>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</si>
  <si>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</si>
  <si>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</si>
  <si>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</si>
  <si>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</si>
  <si>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</si>
  <si>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</si>
  <si>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</si>
  <si>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</si>
  <si>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</si>
  <si>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</si>
  <si>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</si>
  <si>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</si>
  <si>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</si>
  <si>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</si>
  <si>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</si>
  <si>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</si>
  <si>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</si>
  <si>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</si>
  <si>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</si>
  <si>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</si>
  <si>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</si>
  <si>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</si>
  <si>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</si>
  <si>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</si>
  <si>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</si>
  <si>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</si>
  <si>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</si>
  <si>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</si>
  <si>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</si>
  <si>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</si>
  <si>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</si>
  <si>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</si>
  <si>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</si>
  <si>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</si>
  <si>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</si>
  <si>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</si>
  <si>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</si>
  <si>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</si>
  <si>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</si>
  <si>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</si>
  <si>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</si>
  <si>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</si>
  <si>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</si>
  <si>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</si>
  <si>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</si>
  <si>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</si>
  <si>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</si>
  <si>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</si>
  <si>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</si>
  <si>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</si>
  <si>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</si>
  <si>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</si>
  <si>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</si>
  <si>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</si>
  <si>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</si>
  <si>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</si>
  <si>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</si>
  <si>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</si>
  <si>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</si>
  <si>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</si>
  <si>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</si>
  <si>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</si>
  <si>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</si>
  <si>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</si>
  <si>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</si>
  <si>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</si>
  <si>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</si>
  <si>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</si>
  <si>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</si>
  <si>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</si>
  <si>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</si>
  <si>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</si>
  <si>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</si>
  <si>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</si>
  <si>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</si>
  <si>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</si>
  <si>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</si>
  <si>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</si>
  <si>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</si>
  <si>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</si>
  <si>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</si>
  <si>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</si>
  <si>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</si>
  <si>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</si>
  <si>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</si>
  <si>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</si>
  <si>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</si>
  <si>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</si>
  <si>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</si>
  <si>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</si>
  <si>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</si>
  <si>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</si>
  <si>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</si>
  <si>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</si>
  <si>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</si>
  <si>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</si>
  <si>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</si>
  <si>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</si>
  <si>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</si>
  <si>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</si>
  <si>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</si>
  <si>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</si>
  <si>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</si>
  <si>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</si>
  <si>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</si>
  <si>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</si>
  <si>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</si>
  <si>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</si>
  <si>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</si>
  <si>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</si>
  <si>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</si>
  <si>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</si>
  <si>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</si>
  <si>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</si>
  <si>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</si>
  <si>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</si>
  <si>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</si>
  <si>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</si>
  <si>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</si>
  <si>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</si>
  <si>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</si>
  <si>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</si>
  <si>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</si>
  <si>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</si>
  <si>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</si>
  <si>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</si>
  <si>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</si>
  <si>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</si>
  <si>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</si>
  <si>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</si>
  <si>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</si>
  <si>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</si>
  <si>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</si>
  <si>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</si>
  <si>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</si>
  <si>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</si>
  <si>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</si>
  <si>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</si>
  <si>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</si>
  <si>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</si>
  <si>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</si>
  <si>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</si>
  <si>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</si>
  <si>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</si>
  <si>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</si>
  <si>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</si>
  <si>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</si>
  <si>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</si>
  <si>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</si>
  <si>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</si>
  <si>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</si>
  <si>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</si>
  <si>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</si>
  <si>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</si>
  <si>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</si>
  <si>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</si>
  <si>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</si>
  <si>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</si>
  <si>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</si>
  <si>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</si>
  <si>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</si>
  <si>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</si>
  <si>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</si>
  <si>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</si>
  <si>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</si>
  <si>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</si>
  <si>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</si>
  <si>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</si>
  <si>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</si>
  <si>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</si>
  <si>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</si>
  <si>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</si>
  <si>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</si>
  <si>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</si>
  <si>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</si>
  <si>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</si>
  <si>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</si>
  <si>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</si>
  <si>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</si>
  <si>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</si>
  <si>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</si>
  <si>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</si>
  <si>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</si>
  <si>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</si>
  <si>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</si>
  <si>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</si>
  <si>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</si>
  <si>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</si>
  <si>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</si>
  <si>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</si>
  <si>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</si>
  <si>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</si>
  <si>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</si>
  <si>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</si>
  <si>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</si>
  <si>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</si>
  <si>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</si>
  <si>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</si>
  <si>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</si>
  <si>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</si>
  <si>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</si>
  <si>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</si>
  <si>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</si>
  <si>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</si>
  <si>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</si>
  <si>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</si>
  <si>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</si>
  <si>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</si>
  <si>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</si>
  <si>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</si>
  <si>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</si>
  <si>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</si>
  <si>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</si>
  <si>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</si>
  <si>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</si>
  <si>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</si>
  <si>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</si>
  <si>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</si>
  <si>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</si>
  <si>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</si>
  <si>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</si>
  <si>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</si>
  <si>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</si>
  <si>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</si>
  <si>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</si>
  <si>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</si>
  <si>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</si>
  <si>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</si>
  <si>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</si>
  <si>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</si>
  <si>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</si>
  <si>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</si>
  <si>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</si>
  <si>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</si>
  <si>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</si>
  <si>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</si>
  <si>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</si>
  <si>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</si>
  <si>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</si>
  <si>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</si>
  <si>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</si>
  <si>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</si>
  <si>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</si>
  <si>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</si>
  <si>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</si>
  <si>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</si>
  <si>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</si>
  <si>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</si>
  <si>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</si>
  <si>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</si>
  <si>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</si>
  <si>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</si>
  <si>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</si>
  <si>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</si>
  <si>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</si>
  <si>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</si>
  <si>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</si>
  <si>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</si>
  <si>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</si>
  <si>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</si>
  <si>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</si>
  <si>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</si>
  <si>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</si>
  <si>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</si>
  <si>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</si>
  <si>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</si>
  <si>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</si>
  <si>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</si>
  <si>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</si>
  <si>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</si>
  <si>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</si>
  <si>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</si>
  <si>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</si>
  <si>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</si>
  <si>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</si>
  <si>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</si>
  <si>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</si>
  <si>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</si>
  <si>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</si>
  <si>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</si>
  <si>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</si>
  <si>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</si>
  <si>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</si>
  <si>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</si>
  <si>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</si>
  <si>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</si>
  <si>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</si>
  <si>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</si>
  <si>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</si>
  <si>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</si>
  <si>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</si>
  <si>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</si>
  <si>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</si>
  <si>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</si>
  <si>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</si>
  <si>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</si>
  <si>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</si>
  <si>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</si>
  <si>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</si>
  <si>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</si>
  <si>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</si>
  <si>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</si>
  <si>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</si>
  <si>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</si>
  <si>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</si>
  <si>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</si>
  <si>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</si>
  <si>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</si>
  <si>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</si>
  <si>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</si>
  <si>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</si>
  <si>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</si>
  <si>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</si>
  <si>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</si>
  <si>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</si>
  <si>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</si>
  <si>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</si>
  <si>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</si>
  <si>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</si>
  <si>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</si>
  <si>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</si>
  <si>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</si>
  <si>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</si>
  <si>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</si>
  <si>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</si>
  <si>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</si>
  <si>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</si>
  <si>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</si>
  <si>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</si>
  <si>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</si>
  <si>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</si>
  <si>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</si>
  <si>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</si>
  <si>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</si>
  <si>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</si>
  <si>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</si>
  <si>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</si>
  <si>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</si>
  <si>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</si>
  <si>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</si>
  <si>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</si>
  <si>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</si>
  <si>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</si>
  <si>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</si>
  <si>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</si>
  <si>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</si>
  <si>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</si>
  <si>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</si>
  <si>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</si>
  <si>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</si>
  <si>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</si>
  <si>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</si>
  <si>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</si>
  <si>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</si>
  <si>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</si>
  <si>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</si>
  <si>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</si>
  <si>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</si>
  <si>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</si>
  <si>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</si>
  <si>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</si>
  <si>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</si>
  <si>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</si>
  <si>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</si>
  <si>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</si>
  <si>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</si>
  <si>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</si>
  <si>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</si>
  <si>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</si>
  <si>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</si>
  <si>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</si>
  <si>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</si>
  <si>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</si>
  <si>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</si>
  <si>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</si>
  <si>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</si>
  <si>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</si>
  <si>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</si>
  <si>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</si>
  <si>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</si>
  <si>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</si>
  <si>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</si>
  <si>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</si>
  <si>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</si>
  <si>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</si>
  <si>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</si>
  <si>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</si>
  <si>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</si>
  <si>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</si>
  <si>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</si>
  <si>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</si>
  <si>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</si>
  <si>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</si>
  <si>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</si>
  <si>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</si>
  <si>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</si>
  <si>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</si>
  <si>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</si>
  <si>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</si>
  <si>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</si>
  <si>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</si>
  <si>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</si>
  <si>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</si>
  <si>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</si>
  <si>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</si>
  <si>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</si>
  <si>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</si>
  <si>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</si>
  <si>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</si>
  <si>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</si>
  <si>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</si>
  <si>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</si>
  <si>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</si>
  <si>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</si>
  <si>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</si>
  <si>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</si>
  <si>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</si>
  <si>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</si>
  <si>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</si>
  <si>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</si>
  <si>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</si>
  <si>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</si>
  <si>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</si>
  <si>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</si>
  <si>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</si>
  <si>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</si>
  <si>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</si>
  <si>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</si>
  <si>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</si>
  <si>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</si>
  <si>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</si>
  <si>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</si>
  <si>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</si>
  <si>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</si>
  <si>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</si>
  <si>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</si>
  <si>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</si>
  <si>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</si>
  <si>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</si>
  <si>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</si>
  <si>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</si>
  <si>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</si>
  <si>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</si>
  <si>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</si>
  <si>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</si>
  <si>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</si>
  <si>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</si>
  <si>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</si>
  <si>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</si>
  <si>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</si>
  <si>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</si>
  <si>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</si>
  <si>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</si>
  <si>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</si>
  <si>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</si>
  <si>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</si>
  <si>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</si>
  <si>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</si>
  <si>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</si>
  <si>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</si>
  <si>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</si>
  <si>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</si>
  <si>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</si>
  <si>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</si>
  <si>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</si>
  <si>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</si>
  <si>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</si>
  <si>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</si>
  <si>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</si>
  <si>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</si>
  <si>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</si>
  <si>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</si>
  <si>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</si>
  <si>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</si>
  <si>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</si>
  <si>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</si>
  <si>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</si>
  <si>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</si>
  <si>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</si>
  <si>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</si>
  <si>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</si>
  <si>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</si>
  <si>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</si>
  <si>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</si>
  <si>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</si>
  <si>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</si>
  <si>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</si>
  <si>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</si>
  <si>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</si>
  <si>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</si>
  <si>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</si>
  <si>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</si>
  <si>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</si>
  <si>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</si>
  <si>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</si>
  <si>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</si>
  <si>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</si>
  <si>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</si>
  <si>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</si>
  <si>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</si>
  <si>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</si>
  <si>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</si>
  <si>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</si>
  <si>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</si>
  <si>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</si>
  <si>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</si>
  <si>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</si>
  <si>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</si>
  <si>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</si>
  <si>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</si>
  <si>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</si>
  <si>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</si>
  <si>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</si>
  <si>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</si>
  <si>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</si>
  <si>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</si>
  <si>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</si>
  <si>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</si>
  <si>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</si>
  <si>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</si>
  <si>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</si>
  <si>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</si>
  <si>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</si>
  <si>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</si>
  <si>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</si>
  <si>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</si>
  <si>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</si>
  <si>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</si>
  <si>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</si>
  <si>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</si>
  <si>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</si>
  <si>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</si>
  <si>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</si>
  <si>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</si>
  <si>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</si>
  <si>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</si>
  <si>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</si>
  <si>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</si>
  <si>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</si>
  <si>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</si>
  <si>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</si>
  <si>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</si>
  <si>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</si>
  <si>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</si>
  <si>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</si>
  <si>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</si>
  <si>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</si>
  <si>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</si>
  <si>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</si>
  <si>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</si>
  <si>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</si>
  <si>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</si>
  <si>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</si>
  <si>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</si>
  <si>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</si>
  <si>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</si>
  <si>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</si>
  <si>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</si>
  <si>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</si>
  <si>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</si>
  <si>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</si>
  <si>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</si>
  <si>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</si>
  <si>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</si>
  <si>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</si>
  <si>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</si>
  <si>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</si>
  <si>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</si>
  <si>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</si>
  <si>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</si>
  <si>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</si>
  <si>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</si>
  <si>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</si>
  <si>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</si>
  <si>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</si>
  <si>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</si>
  <si>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</si>
  <si>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</si>
  <si>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</si>
  <si>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</si>
  <si>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</si>
  <si>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</si>
  <si>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</si>
  <si>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</si>
  <si>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</si>
  <si>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</si>
  <si>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</si>
  <si>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</si>
  <si>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</si>
  <si>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</si>
  <si>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</si>
  <si>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</si>
  <si>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</si>
  <si>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</si>
  <si>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</si>
  <si>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</si>
  <si>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</si>
  <si>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</si>
  <si>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</si>
  <si>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</si>
  <si>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</si>
  <si>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</si>
  <si>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</si>
  <si>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</si>
  <si>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</si>
  <si>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</si>
  <si>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</si>
  <si>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</si>
  <si>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</si>
  <si>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</si>
  <si>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</si>
  <si>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</si>
  <si>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</si>
  <si>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</si>
  <si>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</si>
  <si>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</si>
  <si>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</si>
  <si>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</si>
  <si>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</si>
  <si>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</si>
  <si>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</si>
  <si>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</si>
  <si>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</si>
  <si>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</si>
  <si>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</si>
  <si>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</si>
  <si>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</si>
  <si>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</si>
  <si>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</si>
  <si>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</si>
  <si>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</si>
  <si>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</si>
  <si>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</si>
  <si>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</si>
  <si>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</si>
  <si>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</si>
  <si>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</si>
  <si>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</si>
  <si>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</si>
  <si>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</si>
  <si>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</si>
  <si>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</si>
  <si>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</si>
  <si>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</si>
  <si>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</si>
  <si>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</si>
  <si>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</si>
  <si>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</si>
  <si>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</si>
  <si>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</si>
  <si>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</si>
  <si>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</si>
  <si>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</si>
  <si>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</si>
  <si>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</si>
  <si>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</si>
  <si>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</si>
  <si>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</si>
  <si>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</si>
  <si>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</si>
  <si>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</si>
  <si>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</si>
  <si>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</si>
  <si>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</si>
  <si>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</si>
  <si>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</si>
  <si>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</si>
  <si>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</si>
  <si>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</si>
  <si>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</si>
  <si>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</si>
  <si>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</si>
  <si>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</si>
  <si>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</si>
  <si>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</si>
  <si>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</si>
  <si>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</si>
  <si>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</si>
  <si>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</si>
  <si>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</si>
  <si>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</si>
  <si>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</si>
  <si>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</si>
  <si>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</si>
  <si>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</si>
  <si>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</si>
  <si>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</si>
  <si>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</si>
  <si>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</si>
  <si>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</si>
  <si>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</si>
  <si>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</si>
  <si>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</si>
  <si>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</si>
  <si>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</si>
  <si>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</si>
  <si>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</si>
  <si>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</si>
  <si>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</si>
  <si>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</si>
  <si>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</si>
  <si>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</si>
  <si>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</si>
  <si>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</si>
  <si>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</si>
  <si>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</si>
  <si>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</si>
  <si>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</si>
  <si>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</si>
  <si>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</si>
  <si>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</si>
  <si>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</si>
  <si>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</si>
  <si>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</si>
  <si>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</si>
  <si>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</si>
  <si>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</si>
  <si>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</si>
  <si>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</si>
  <si>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</si>
  <si>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</si>
  <si>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</si>
  <si>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</si>
  <si>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</si>
  <si>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</si>
  <si>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</si>
  <si>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</si>
  <si>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</si>
  <si>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</si>
  <si>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</si>
  <si>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</si>
  <si>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</si>
  <si>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</si>
  <si>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</si>
  <si>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</si>
  <si>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</si>
  <si>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</si>
  <si>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</si>
  <si>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</si>
  <si>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</si>
  <si>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</si>
  <si>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</si>
  <si>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</si>
  <si>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</si>
  <si>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</si>
  <si>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</si>
  <si>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</si>
  <si>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</si>
  <si>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</si>
  <si>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</si>
  <si>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</si>
  <si>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</si>
  <si>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</si>
  <si>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</si>
  <si>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</si>
  <si>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</si>
  <si>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</si>
  <si>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</si>
  <si>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</si>
  <si>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</si>
  <si>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</si>
  <si>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</si>
  <si>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</si>
  <si>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</si>
  <si>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</si>
  <si>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</si>
  <si>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</si>
  <si>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</si>
  <si>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</si>
  <si>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</si>
  <si>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</si>
  <si>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</si>
  <si>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</si>
  <si>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</si>
  <si>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</si>
  <si>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</si>
  <si>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</si>
  <si>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</si>
  <si>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</si>
  <si>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</si>
  <si>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</si>
  <si>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</si>
  <si>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</si>
  <si>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</si>
  <si>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</si>
  <si>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</si>
  <si>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</si>
  <si>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</si>
  <si>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</si>
  <si>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</si>
  <si>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</si>
  <si>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</si>
  <si>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</si>
  <si>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</si>
  <si>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</si>
  <si>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</si>
  <si>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</si>
  <si>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</si>
  <si>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</si>
  <si>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</si>
  <si>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</si>
  <si>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</si>
  <si>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</si>
  <si>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</si>
  <si>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</si>
  <si>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</si>
  <si>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</si>
  <si>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</si>
  <si>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</si>
  <si>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</si>
  <si>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</si>
  <si>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</si>
  <si>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</si>
  <si>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</si>
  <si>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</si>
  <si>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</si>
  <si>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</si>
  <si>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</si>
  <si>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</si>
  <si>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</si>
  <si>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</si>
  <si>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</si>
  <si>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</si>
  <si>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</si>
  <si>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</si>
  <si>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</si>
  <si>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</si>
  <si>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</si>
  <si>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</si>
  <si>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</si>
  <si>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</si>
  <si>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</si>
  <si>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</si>
  <si>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</si>
  <si>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</si>
  <si>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</si>
  <si>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</si>
  <si>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</si>
  <si>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</si>
  <si>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</si>
  <si>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</si>
  <si>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</si>
  <si>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</si>
  <si>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</si>
  <si>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</si>
  <si>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</si>
  <si>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</si>
  <si>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</si>
  <si>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</si>
  <si>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</si>
  <si>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</si>
  <si>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</si>
  <si>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</si>
  <si>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</si>
  <si>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</si>
  <si>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</si>
  <si>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</si>
  <si>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</si>
  <si>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</si>
  <si>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</si>
  <si>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</si>
  <si>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</si>
  <si>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</si>
  <si>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</si>
  <si>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</si>
  <si>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</si>
  <si>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</si>
  <si>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</si>
  <si>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</si>
  <si>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</si>
  <si>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</si>
  <si>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</si>
  <si>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</si>
  <si>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</si>
  <si>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</si>
  <si>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</si>
  <si>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</si>
  <si>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</si>
  <si>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</si>
  <si>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</si>
  <si>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</si>
  <si>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</si>
  <si>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</si>
  <si>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</si>
  <si>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</si>
  <si>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</si>
  <si>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</si>
  <si>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</si>
  <si>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</si>
  <si>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</si>
  <si>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</si>
  <si>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</si>
  <si>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</si>
  <si>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</si>
  <si>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</si>
  <si>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</si>
  <si>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</si>
  <si>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</si>
  <si>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</si>
  <si>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</si>
  <si>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</si>
  <si>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</si>
  <si>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</si>
  <si>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</si>
  <si>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</si>
  <si>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</si>
  <si>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</si>
  <si>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</si>
  <si>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</si>
  <si>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</si>
  <si>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</si>
  <si>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</si>
  <si>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</si>
  <si>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</si>
  <si>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</si>
  <si>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</si>
  <si>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</si>
  <si>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</si>
  <si>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</si>
  <si>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</si>
  <si>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</si>
  <si>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</si>
  <si>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</si>
  <si>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</si>
  <si>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</si>
  <si>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</si>
  <si>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</si>
  <si>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</si>
  <si>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</si>
  <si>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</si>
  <si>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</si>
  <si>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</si>
  <si>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</si>
  <si>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</si>
  <si>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</si>
  <si>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</si>
  <si>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</si>
  <si>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</si>
  <si>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</si>
  <si>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</si>
  <si>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</si>
  <si>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</si>
  <si>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</si>
  <si>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</si>
  <si>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</si>
  <si>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</si>
  <si>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</si>
  <si>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</si>
  <si>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</si>
  <si>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</si>
  <si>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</si>
  <si>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</si>
  <si>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</si>
  <si>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</si>
  <si>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</si>
  <si>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</si>
  <si>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</si>
  <si>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</si>
  <si>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</si>
  <si>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</si>
  <si>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</si>
  <si>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</si>
  <si>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</si>
  <si>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</si>
  <si>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</si>
  <si>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</si>
  <si>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</si>
  <si>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</si>
  <si>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</si>
  <si>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</si>
  <si>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</si>
  <si>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</si>
  <si>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</si>
  <si>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</si>
  <si>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</si>
  <si>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</si>
  <si>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</si>
  <si>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</si>
  <si>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</si>
  <si>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</si>
  <si>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</si>
  <si>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</si>
  <si>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</si>
  <si>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</si>
  <si>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</si>
  <si>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</si>
  <si>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</si>
  <si>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</si>
  <si>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</si>
  <si>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</si>
  <si>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</si>
  <si>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</si>
  <si>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</si>
  <si>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</si>
  <si>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</si>
  <si>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</si>
  <si>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</si>
  <si>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</si>
  <si>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</si>
  <si>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</si>
  <si>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</si>
  <si>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</si>
  <si>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</si>
  <si>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</si>
  <si>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</si>
  <si>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</si>
  <si>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</si>
  <si>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</si>
  <si>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</si>
  <si>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</si>
  <si>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</si>
  <si>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</si>
  <si>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</si>
  <si>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</si>
  <si>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</si>
  <si>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</si>
  <si>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</si>
  <si>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</si>
  <si>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</si>
  <si>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</si>
  <si>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</si>
  <si>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</si>
  <si>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</si>
  <si>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</si>
  <si>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</si>
  <si>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</si>
  <si>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</si>
  <si>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</si>
  <si>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</si>
  <si>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</si>
  <si>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</si>
  <si>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</si>
  <si>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</si>
  <si>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</si>
  <si>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</si>
  <si>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</si>
  <si>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</si>
  <si>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</si>
  <si>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</si>
  <si>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</si>
  <si>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</si>
  <si>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</si>
  <si>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</si>
  <si>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</si>
  <si>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</si>
  <si>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</si>
  <si>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</si>
  <si>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</si>
  <si>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</si>
  <si>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</si>
  <si>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</si>
  <si>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</si>
  <si>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</si>
  <si>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</si>
  <si>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</si>
  <si>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</si>
  <si>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</si>
  <si>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</si>
  <si>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</si>
  <si>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</si>
  <si>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</si>
  <si>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</si>
  <si>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</si>
  <si>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</si>
  <si>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</si>
  <si>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</si>
  <si>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</si>
  <si>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</si>
  <si>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</si>
  <si>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</si>
  <si>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</si>
  <si>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</si>
  <si>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</si>
  <si>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</si>
  <si>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</si>
  <si>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</si>
  <si>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</si>
  <si>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</si>
  <si>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</si>
  <si>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</si>
  <si>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</si>
  <si>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</si>
  <si>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</si>
  <si>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</si>
  <si>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</si>
  <si>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</si>
  <si>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</si>
  <si>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</si>
  <si>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</si>
  <si>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</si>
  <si>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</si>
  <si>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</si>
  <si>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</si>
  <si>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</si>
  <si>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</si>
  <si>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</si>
  <si>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</si>
  <si>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</si>
  <si>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</si>
  <si>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</si>
  <si>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</si>
  <si>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</si>
  <si>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</si>
  <si>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</si>
  <si>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</si>
  <si>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</si>
  <si>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</si>
  <si>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</si>
  <si>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</si>
  <si>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</si>
  <si>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</si>
  <si>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</si>
  <si>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</si>
  <si>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</si>
  <si>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</si>
  <si>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</si>
  <si>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</si>
  <si>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</si>
  <si>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</si>
  <si>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</si>
  <si>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</si>
  <si>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</si>
  <si>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</si>
  <si>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</si>
  <si>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</si>
  <si>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</si>
  <si>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</si>
  <si>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</si>
  <si>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</si>
  <si>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</si>
  <si>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</si>
  <si>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</si>
  <si>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</si>
  <si>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</si>
  <si>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</si>
  <si>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</si>
  <si>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</si>
  <si>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</si>
  <si>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</si>
  <si>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</si>
  <si>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</si>
  <si>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</si>
  <si>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</si>
  <si>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</si>
  <si>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</si>
  <si>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</si>
  <si>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</si>
  <si>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</si>
  <si>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</si>
  <si>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</si>
  <si>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</si>
  <si>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</si>
  <si>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</si>
  <si>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</si>
  <si>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</si>
  <si>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</si>
  <si>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</si>
  <si>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</si>
  <si>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</si>
  <si>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</si>
  <si>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</si>
  <si>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</si>
  <si>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</si>
  <si>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</si>
  <si>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</si>
  <si>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</si>
  <si>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</si>
  <si>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</si>
  <si>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</si>
  <si>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</si>
  <si>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</si>
  <si>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</si>
  <si>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</si>
  <si>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</si>
  <si>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</si>
  <si>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</si>
  <si>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</si>
  <si>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</si>
  <si>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</si>
  <si>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</si>
  <si>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</si>
  <si>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</si>
  <si>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</si>
  <si>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</si>
  <si>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</si>
  <si>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</si>
  <si>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</si>
  <si>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</si>
  <si>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</si>
  <si>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</si>
  <si>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</si>
  <si>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</si>
  <si>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</si>
  <si>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</si>
  <si>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</si>
  <si>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</si>
  <si>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</si>
  <si>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</si>
  <si>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</si>
  <si>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</si>
  <si>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</si>
  <si>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</si>
  <si>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</si>
  <si>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</si>
  <si>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</si>
  <si>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</si>
  <si>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</si>
  <si>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</si>
  <si>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</si>
  <si>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</si>
  <si>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</si>
  <si>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</si>
  <si>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</si>
  <si>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</si>
  <si>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</si>
  <si>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</si>
  <si>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</si>
  <si>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</si>
  <si>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</si>
  <si>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</si>
  <si>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</si>
  <si>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</si>
  <si>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</si>
  <si>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</si>
  <si>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</si>
  <si>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</si>
  <si>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</si>
  <si>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</si>
  <si>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</si>
  <si>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</si>
  <si>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</si>
  <si>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</si>
  <si>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</si>
  <si>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</si>
  <si>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</si>
  <si>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</si>
  <si>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</si>
  <si>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</si>
  <si>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</si>
  <si>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</si>
  <si>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</si>
  <si>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</si>
  <si>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</si>
  <si>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</si>
  <si>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</si>
  <si>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</si>
  <si>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</si>
  <si>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</si>
  <si>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</si>
  <si>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</si>
  <si>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</si>
  <si>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</si>
  <si>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</si>
  <si>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</si>
  <si>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</si>
  <si>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</si>
  <si>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</si>
  <si>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</si>
  <si>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</si>
  <si>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</si>
  <si>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</si>
  <si>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</si>
  <si>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</si>
  <si>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</si>
  <si>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</si>
  <si>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</si>
  <si>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</si>
  <si>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</si>
  <si>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</si>
  <si>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</si>
  <si>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</si>
  <si>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</si>
  <si>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</si>
  <si>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</si>
  <si>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</si>
  <si>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</si>
  <si>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</si>
  <si>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</si>
  <si>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</si>
  <si>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</si>
  <si>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</si>
  <si>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</si>
  <si>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</si>
  <si>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</si>
  <si>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</si>
  <si>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</si>
  <si>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</si>
  <si>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</si>
  <si>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</si>
  <si>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</si>
  <si>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</si>
  <si>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</si>
  <si>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</si>
  <si>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</si>
  <si>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</si>
  <si>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</si>
  <si>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</si>
  <si>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</si>
  <si>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</si>
  <si>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</si>
  <si>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</si>
  <si>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</si>
  <si>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</si>
  <si>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</si>
  <si>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</si>
  <si>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</si>
  <si>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</si>
  <si>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</si>
  <si>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</si>
  <si>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</si>
  <si>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</si>
  <si>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</si>
  <si>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</si>
  <si>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</si>
  <si>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</si>
  <si>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</si>
  <si>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</si>
  <si>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</si>
  <si>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</si>
  <si>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</si>
  <si>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</si>
  <si>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</si>
  <si>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</si>
  <si>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</si>
  <si>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</si>
  <si>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</si>
  <si>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</si>
  <si>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</si>
  <si>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</si>
  <si>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</si>
  <si>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</si>
  <si>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</si>
  <si>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</si>
  <si>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</si>
  <si>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</si>
  <si>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</si>
  <si>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</si>
  <si>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</si>
  <si>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</si>
  <si>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</si>
  <si>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</si>
  <si>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</si>
  <si>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</si>
  <si>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</si>
  <si>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</si>
  <si>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</si>
  <si>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</si>
  <si>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</si>
  <si>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</si>
  <si>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</si>
  <si>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</si>
  <si>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</si>
  <si>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</si>
  <si>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</si>
  <si>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</si>
  <si>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</si>
  <si>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</si>
  <si>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</si>
  <si>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</si>
  <si>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</si>
  <si>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</si>
  <si>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</si>
  <si>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</si>
  <si>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</si>
  <si>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</si>
  <si>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</si>
  <si>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</si>
  <si>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</si>
  <si>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</si>
  <si>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</si>
  <si>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</si>
  <si>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</si>
  <si>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</si>
  <si>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</si>
  <si>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</si>
  <si>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</si>
  <si>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</si>
  <si>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</si>
  <si>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</si>
  <si>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</si>
  <si>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</si>
  <si>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</si>
  <si>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</si>
  <si>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</si>
  <si>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</si>
  <si>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</si>
  <si>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</si>
  <si>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</si>
  <si>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</si>
  <si>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</si>
  <si>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</si>
  <si>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</si>
  <si>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</si>
  <si>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</si>
  <si>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</si>
  <si>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</si>
  <si>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</si>
  <si>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</si>
  <si>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</si>
  <si>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</si>
  <si>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</si>
  <si>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</si>
  <si>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</si>
  <si>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</si>
  <si>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</si>
  <si>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</si>
  <si>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</si>
  <si>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</si>
  <si>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</si>
  <si>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</si>
  <si>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</si>
  <si>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</si>
  <si>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</si>
  <si>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</si>
  <si>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</si>
  <si>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</si>
  <si>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</si>
  <si>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</si>
  <si>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</si>
  <si>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</si>
  <si>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</si>
  <si>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</si>
  <si>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</si>
  <si>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</si>
  <si>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</si>
  <si>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</si>
  <si>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</si>
  <si>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</si>
  <si>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</si>
  <si>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</si>
  <si>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</si>
  <si>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</si>
  <si>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</si>
  <si>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</si>
  <si>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</si>
  <si>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</si>
  <si>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</si>
  <si>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</si>
  <si>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</si>
  <si>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</si>
  <si>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</si>
  <si>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</si>
  <si>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</si>
  <si>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</si>
  <si>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</si>
  <si>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</si>
  <si>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</si>
  <si>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</si>
  <si>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</si>
  <si>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</si>
  <si>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</si>
  <si>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</si>
  <si>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</si>
  <si>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</si>
  <si>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</si>
  <si>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</si>
  <si>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</si>
  <si>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</si>
  <si>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</si>
  <si>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</si>
  <si>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</si>
  <si>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</si>
  <si>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</si>
  <si>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</si>
  <si>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</si>
  <si>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</si>
  <si>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</si>
  <si>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</si>
  <si>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</si>
  <si>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</si>
  <si>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</si>
  <si>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</si>
  <si>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</si>
  <si>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</si>
  <si>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</si>
  <si>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</si>
  <si>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</si>
  <si>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</si>
  <si>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</si>
  <si>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</si>
  <si>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</si>
  <si>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</si>
  <si>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</si>
  <si>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</si>
  <si>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</si>
  <si>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</si>
  <si>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</si>
  <si>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</si>
  <si>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</si>
  <si>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</si>
  <si>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</si>
  <si>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</si>
  <si>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</si>
  <si>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</si>
  <si>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</si>
  <si>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</si>
  <si>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</si>
  <si>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</si>
  <si>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</si>
  <si>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</si>
  <si>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</si>
  <si>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</si>
  <si>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</si>
  <si>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</si>
  <si>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</si>
  <si>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</si>
  <si>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</si>
  <si>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</si>
  <si>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</si>
  <si>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</si>
  <si>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</si>
  <si>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</si>
  <si>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</si>
  <si>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</si>
  <si>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</si>
  <si>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</si>
  <si>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</si>
  <si>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</si>
  <si>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</si>
  <si>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</si>
  <si>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</si>
  <si>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</si>
  <si>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</si>
  <si>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</si>
  <si>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</si>
  <si>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</si>
  <si>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</si>
  <si>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</si>
  <si>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</si>
  <si>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</si>
  <si>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</si>
  <si>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</si>
  <si>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</si>
  <si>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</si>
  <si>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</si>
  <si>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</si>
  <si>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</si>
  <si>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</si>
  <si>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</si>
  <si>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</si>
  <si>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</si>
  <si>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</si>
  <si>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</si>
  <si>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</si>
  <si>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</si>
  <si>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</si>
  <si>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</si>
  <si>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</si>
  <si>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</si>
  <si>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</si>
  <si>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</si>
  <si>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</si>
  <si>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</si>
  <si>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</si>
  <si>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</si>
  <si>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</si>
  <si>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</si>
  <si>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</si>
  <si>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</si>
  <si>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</si>
  <si>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</si>
  <si>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</si>
  <si>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</si>
  <si>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</si>
  <si>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</si>
  <si>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</si>
  <si>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</si>
  <si>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</si>
  <si>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</si>
  <si>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</si>
  <si>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</si>
  <si>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</si>
  <si>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</si>
  <si>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</si>
  <si>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</si>
  <si>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</si>
  <si>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</si>
  <si>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</si>
  <si>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</si>
  <si>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</si>
  <si>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</si>
  <si>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</si>
  <si>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</si>
  <si>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</si>
  <si>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</si>
  <si>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</si>
  <si>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</si>
  <si>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</si>
  <si>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</si>
  <si>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</si>
  <si>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</si>
  <si>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</si>
  <si>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</si>
  <si>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</si>
  <si>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</si>
  <si>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</si>
  <si>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</si>
  <si>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</si>
  <si>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</si>
  <si>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</si>
  <si>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</si>
  <si>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</si>
  <si>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</si>
  <si>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</si>
  <si>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</si>
  <si>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</si>
  <si>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</si>
  <si>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</si>
  <si>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</si>
  <si>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</si>
  <si>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</si>
  <si>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</si>
  <si>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</si>
  <si>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</si>
  <si>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</si>
  <si>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</si>
  <si>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</si>
  <si>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</si>
  <si>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</si>
  <si>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</si>
  <si>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</si>
  <si>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</si>
  <si>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</si>
  <si>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</si>
  <si>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</si>
  <si>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</si>
  <si>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</si>
  <si>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</si>
  <si>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</si>
  <si>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</si>
  <si>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</si>
  <si>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</si>
  <si>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</si>
  <si>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</si>
  <si>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</si>
  <si>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</si>
  <si>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</si>
  <si>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</si>
  <si>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</si>
  <si>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</si>
  <si>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</si>
  <si>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</si>
  <si>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</si>
  <si>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</si>
  <si>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</si>
  <si>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</si>
  <si>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</si>
  <si>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</si>
  <si>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</si>
  <si>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</si>
  <si>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</si>
  <si>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</si>
  <si>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</si>
  <si>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</si>
  <si>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</si>
  <si>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</si>
  <si>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</si>
  <si>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</si>
  <si>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</si>
  <si>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</si>
  <si>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</si>
  <si>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</si>
  <si>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</si>
  <si>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</si>
  <si>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</si>
  <si>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</si>
  <si>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</si>
  <si>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</si>
  <si>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</si>
  <si>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</si>
  <si>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</si>
  <si>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</si>
  <si>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</si>
  <si>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</si>
  <si>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</si>
  <si>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</si>
  <si>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</si>
  <si>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</si>
  <si>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</si>
  <si>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</si>
  <si>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</si>
  <si>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</si>
  <si>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</si>
  <si>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</si>
  <si>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</si>
  <si>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</si>
  <si>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</si>
  <si>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</si>
  <si>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</si>
  <si>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</si>
  <si>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</si>
  <si>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</si>
  <si>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</si>
  <si>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</si>
  <si>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</si>
  <si>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</si>
  <si>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</si>
  <si>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</si>
  <si>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</si>
  <si>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</si>
  <si>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</si>
  <si>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</si>
  <si>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</si>
  <si>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</si>
  <si>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</si>
  <si>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</si>
  <si>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</si>
  <si>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</si>
  <si>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</si>
  <si>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</si>
  <si>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</si>
  <si>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</si>
  <si>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</si>
  <si>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</si>
  <si>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</si>
  <si>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</si>
  <si>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</si>
  <si>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</si>
  <si>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</si>
  <si>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</si>
  <si>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</si>
  <si>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</si>
  <si>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</si>
  <si>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</si>
  <si>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</si>
  <si>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</si>
  <si>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</si>
  <si>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</si>
  <si>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</si>
  <si>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</si>
  <si>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</si>
  <si>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</si>
  <si>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</si>
  <si>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</si>
  <si>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</si>
  <si>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</si>
  <si>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</si>
  <si>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</si>
  <si>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</si>
  <si>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</si>
  <si>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</si>
  <si>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</si>
  <si>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</si>
  <si>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</si>
  <si>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</si>
  <si>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</si>
  <si>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</si>
  <si>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</si>
  <si>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</si>
  <si>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</si>
  <si>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</si>
  <si>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</si>
  <si>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</si>
  <si>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</si>
  <si>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</si>
  <si>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</si>
  <si>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</si>
  <si>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</si>
  <si>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</si>
  <si>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</si>
  <si>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</si>
  <si>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</si>
  <si>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</si>
  <si>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</si>
  <si>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</si>
  <si>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</si>
  <si>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</si>
  <si>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</si>
  <si>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</si>
  <si>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</si>
  <si>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</si>
  <si>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</si>
  <si>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</si>
  <si>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</si>
  <si>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</si>
  <si>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</si>
  <si>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</si>
  <si>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</si>
  <si>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</si>
  <si>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</si>
  <si>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</si>
  <si>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</si>
  <si>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</si>
  <si>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</si>
  <si>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</si>
  <si>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</si>
  <si>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</si>
  <si>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</si>
  <si>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</si>
  <si>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</si>
  <si>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</si>
  <si>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</si>
  <si>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</si>
  <si>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</si>
  <si>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</si>
  <si>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</si>
  <si>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</si>
  <si>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</si>
  <si>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</si>
  <si>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</si>
  <si>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</si>
  <si>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</si>
  <si>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</si>
  <si>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</si>
  <si>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</si>
  <si>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</si>
  <si>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</si>
  <si>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</si>
  <si>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</si>
  <si>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</si>
  <si>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</si>
  <si>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</si>
  <si>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</si>
  <si>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</si>
  <si>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</si>
  <si>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</si>
  <si>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</si>
  <si>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</si>
  <si>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</si>
  <si>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</si>
  <si>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</si>
  <si>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</si>
  <si>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</si>
  <si>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</si>
  <si>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</si>
  <si>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</si>
  <si>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</si>
  <si>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</si>
  <si>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</si>
  <si>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</si>
  <si>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</si>
  <si>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</si>
  <si>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</si>
  <si>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</si>
  <si>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</si>
  <si>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</si>
  <si>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</si>
  <si>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</si>
  <si>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</si>
  <si>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</si>
  <si>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</si>
  <si>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</si>
  <si>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</si>
  <si>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</si>
  <si>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</si>
  <si>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</si>
  <si>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</si>
  <si>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</si>
  <si>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</si>
  <si>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</si>
  <si>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</si>
  <si>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</si>
  <si>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</si>
  <si>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</si>
  <si>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</si>
  <si>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</si>
  <si>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</si>
  <si>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</si>
  <si>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</si>
  <si>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</si>
  <si>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</si>
  <si>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</si>
  <si>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</si>
  <si>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</si>
  <si>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</si>
  <si>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</si>
  <si>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</si>
  <si>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</si>
  <si>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</si>
  <si>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</si>
  <si>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</si>
  <si>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</si>
  <si>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</si>
  <si>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</si>
  <si>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</si>
  <si>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</si>
  <si>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</si>
  <si>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</si>
  <si>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</si>
  <si>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</si>
  <si>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</si>
  <si>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</si>
  <si>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</si>
  <si>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</si>
  <si>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</si>
  <si>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</si>
  <si>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</si>
  <si>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</si>
  <si>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</si>
  <si>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</si>
  <si>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</si>
  <si>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</si>
  <si>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</si>
  <si>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</si>
  <si>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</si>
  <si>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</si>
  <si>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</si>
  <si>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</si>
  <si>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</si>
  <si>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</si>
  <si>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</si>
  <si>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</si>
  <si>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</si>
  <si>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</si>
  <si>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</si>
  <si>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</si>
  <si>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</si>
  <si>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</si>
  <si>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</si>
  <si>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</si>
  <si>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</si>
  <si>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</si>
  <si>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</si>
  <si>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</si>
  <si>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</si>
  <si>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</si>
  <si>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</si>
  <si>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</si>
  <si>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</si>
  <si>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</si>
  <si>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</si>
  <si>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</si>
  <si>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</si>
  <si>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</si>
  <si>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</si>
  <si>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</si>
  <si>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</si>
  <si>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</si>
  <si>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</si>
  <si>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</si>
  <si>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</si>
  <si>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</si>
  <si>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</si>
  <si>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</si>
  <si>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</si>
  <si>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</si>
  <si>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</si>
  <si>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</si>
  <si>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</si>
  <si>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</si>
  <si>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</si>
  <si>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</si>
  <si>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</si>
  <si>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</si>
  <si>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</si>
  <si>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</si>
  <si>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</si>
  <si>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</si>
  <si>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</si>
  <si>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</si>
  <si>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</si>
  <si>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</si>
  <si>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</si>
  <si>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</si>
  <si>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</si>
  <si>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</si>
  <si>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</si>
  <si>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</si>
  <si>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</si>
  <si>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</si>
  <si>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</si>
  <si>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</si>
  <si>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</si>
  <si>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</si>
  <si>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</si>
  <si>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</si>
  <si>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</si>
  <si>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</si>
  <si>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</si>
  <si>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</si>
  <si>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</si>
  <si>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</si>
  <si>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</si>
  <si>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</si>
  <si>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</si>
  <si>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</si>
  <si>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</si>
  <si>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</si>
  <si>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</si>
  <si>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</si>
  <si>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</si>
  <si>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</si>
  <si>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</si>
  <si>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</si>
  <si>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</si>
  <si>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</si>
  <si>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</si>
  <si>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</si>
  <si>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</si>
  <si>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</si>
  <si>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</si>
  <si>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</si>
  <si>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</si>
  <si>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</si>
  <si>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</si>
  <si>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</si>
  <si>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</si>
  <si>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</si>
  <si>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</si>
  <si>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</si>
  <si>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</si>
  <si>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</si>
  <si>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</si>
  <si>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</si>
  <si>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</si>
  <si>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</si>
  <si>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</si>
  <si>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</si>
  <si>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</si>
  <si>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</si>
  <si>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</si>
  <si>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</si>
  <si>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</si>
  <si>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</si>
  <si>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</si>
  <si>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</si>
  <si>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</si>
  <si>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</si>
  <si>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</si>
  <si>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</si>
  <si>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</si>
  <si>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</si>
  <si>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</si>
  <si>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</si>
  <si>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</si>
  <si>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</si>
  <si>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</si>
  <si>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</si>
  <si>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</si>
  <si>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</si>
  <si>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</si>
  <si>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</si>
  <si>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</si>
  <si>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</si>
  <si>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</si>
  <si>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</si>
  <si>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</si>
  <si>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</si>
  <si>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</si>
  <si>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</si>
  <si>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</si>
  <si>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</si>
  <si>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</si>
  <si>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</si>
  <si>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</si>
  <si>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</si>
  <si>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</si>
  <si>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</si>
  <si>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</si>
  <si>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</si>
  <si>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</si>
  <si>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</si>
  <si>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</si>
  <si>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</si>
  <si>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</si>
  <si>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</si>
  <si>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</si>
  <si>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</si>
  <si>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</si>
  <si>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</si>
  <si>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</si>
  <si>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</si>
  <si>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</si>
  <si>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</si>
  <si>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</si>
  <si>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</si>
  <si>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</si>
  <si>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</si>
  <si>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</si>
  <si>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</si>
  <si>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</si>
  <si>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</si>
  <si>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</si>
  <si>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</si>
  <si>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</si>
  <si>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</si>
  <si>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</si>
  <si>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</si>
  <si>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</si>
  <si>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</si>
  <si>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</si>
  <si>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</si>
  <si>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</si>
  <si>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</si>
  <si>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</si>
  <si>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</si>
  <si>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</si>
  <si>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</si>
  <si>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</si>
  <si>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</si>
  <si>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</si>
  <si>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</si>
  <si>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</si>
  <si>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</si>
  <si>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</si>
  <si>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</si>
  <si>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</si>
  <si>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</si>
  <si>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</si>
  <si>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</si>
  <si>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</si>
  <si>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</si>
  <si>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</si>
  <si>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</si>
  <si>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</si>
  <si>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</si>
  <si>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</si>
  <si>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</si>
  <si>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</si>
  <si>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</si>
  <si>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</si>
  <si>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</si>
  <si>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</si>
  <si>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</si>
  <si>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</si>
  <si>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</si>
  <si>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</si>
  <si>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</si>
  <si>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</si>
  <si>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</si>
  <si>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</si>
  <si>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</si>
  <si>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</si>
  <si>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</si>
  <si>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</si>
  <si>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</si>
  <si>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</si>
  <si>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</si>
  <si>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</si>
  <si>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</si>
  <si>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</si>
  <si>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</si>
  <si>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</si>
  <si>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</si>
  <si>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</si>
  <si>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</si>
  <si>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</si>
  <si>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</si>
  <si>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</si>
  <si>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</si>
  <si>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</si>
  <si>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</si>
  <si>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</si>
  <si>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</si>
  <si>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</si>
  <si>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</si>
  <si>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</si>
  <si>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</si>
  <si>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</si>
  <si>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</si>
  <si>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</si>
  <si>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</si>
  <si>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</si>
  <si>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</si>
  <si>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</si>
  <si>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</si>
  <si>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</si>
  <si>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</si>
  <si>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</si>
  <si>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</si>
  <si>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</si>
  <si>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</si>
  <si>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</si>
  <si>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</si>
  <si>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</si>
  <si>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</si>
  <si>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</si>
  <si>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</si>
  <si>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</si>
  <si>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</si>
  <si>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</si>
  <si>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</si>
  <si>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</si>
  <si>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</si>
  <si>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</si>
  <si>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</si>
  <si>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</si>
  <si>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</si>
  <si>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</si>
  <si>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</si>
  <si>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</si>
  <si>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</si>
  <si>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</si>
  <si>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</si>
  <si>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</si>
  <si>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</si>
  <si>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</si>
  <si>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</si>
  <si>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</si>
  <si>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</si>
  <si>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</si>
  <si>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</si>
  <si>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</si>
  <si>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</si>
  <si>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</si>
  <si>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</si>
  <si>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</si>
  <si>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</si>
  <si>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</si>
  <si>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</si>
  <si>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</si>
  <si>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</si>
  <si>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</si>
  <si>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</si>
  <si>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</si>
  <si>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</si>
  <si>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</si>
  <si>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</si>
  <si>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</si>
  <si>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</si>
  <si>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</si>
  <si>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</si>
  <si>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</si>
  <si>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</si>
  <si>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</si>
  <si>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</si>
  <si>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</si>
  <si>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</si>
  <si>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</si>
  <si>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</si>
  <si>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</si>
  <si>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</si>
  <si>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</si>
  <si>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</si>
  <si>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</si>
  <si>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</si>
  <si>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</si>
  <si>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</si>
  <si>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</si>
  <si>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</si>
  <si>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</si>
  <si>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</si>
  <si>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</si>
  <si>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</si>
  <si>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</si>
  <si>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</si>
  <si>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</si>
  <si>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</si>
  <si>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</si>
  <si>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</si>
  <si>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</si>
  <si>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</si>
  <si>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</si>
  <si>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</si>
  <si>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</si>
  <si>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</si>
  <si>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</si>
  <si>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</si>
  <si>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</si>
  <si>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</si>
  <si>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</si>
  <si>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</si>
  <si>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</si>
  <si>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</si>
  <si>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</si>
  <si>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</si>
  <si>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</si>
  <si>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</si>
  <si>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</si>
  <si>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</si>
  <si>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</si>
  <si>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</si>
  <si>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</si>
  <si>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</si>
  <si>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</si>
  <si>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</si>
  <si>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</si>
  <si>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</si>
  <si>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</si>
  <si>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</si>
  <si>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</si>
  <si>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</si>
  <si>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</si>
  <si>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</si>
  <si>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</si>
  <si>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</si>
  <si>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</si>
  <si>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</si>
  <si>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</si>
  <si>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</si>
  <si>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</si>
  <si>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</si>
  <si>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</si>
  <si>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</si>
  <si>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</si>
  <si>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</si>
  <si>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</si>
  <si>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</si>
  <si>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</si>
  <si>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</si>
  <si>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</si>
  <si>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</si>
  <si>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</si>
  <si>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</si>
  <si>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</si>
  <si>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</si>
  <si>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</si>
  <si>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</si>
  <si>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</si>
  <si>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</si>
  <si>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</si>
  <si>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</si>
  <si>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</si>
  <si>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</si>
  <si>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</si>
  <si>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</si>
  <si>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</si>
  <si>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</si>
  <si>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</si>
  <si>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</si>
  <si>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</si>
  <si>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</si>
  <si>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</si>
  <si>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</si>
  <si>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</si>
  <si>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</si>
  <si>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</si>
  <si>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</si>
  <si>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</si>
  <si>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</si>
  <si>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</si>
  <si>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</si>
  <si>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</si>
  <si>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</si>
  <si>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</si>
  <si>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</si>
  <si>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</si>
  <si>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</si>
  <si>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</si>
  <si>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</si>
  <si>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</si>
  <si>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</si>
  <si>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</si>
  <si>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</si>
  <si>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</si>
  <si>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</si>
  <si>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</si>
  <si>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</si>
  <si>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</si>
  <si>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</si>
  <si>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</si>
  <si>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</si>
  <si>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</si>
  <si>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</si>
  <si>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</si>
  <si>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</si>
  <si>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</si>
  <si>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</si>
  <si>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</si>
  <si>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</si>
  <si>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</si>
  <si>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</si>
  <si>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</si>
  <si>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</si>
  <si>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</si>
  <si>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</si>
  <si>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</si>
  <si>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</si>
  <si>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</si>
  <si>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</si>
  <si>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</si>
  <si>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</si>
  <si>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</si>
  <si>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</si>
  <si>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</si>
  <si>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</si>
  <si>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</si>
  <si>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</si>
  <si>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</si>
  <si>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</si>
  <si>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</si>
  <si>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</si>
  <si>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</si>
  <si>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</si>
  <si>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</si>
  <si>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</si>
  <si>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</si>
  <si>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</si>
  <si>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</si>
  <si>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</si>
  <si>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</si>
  <si>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</si>
  <si>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</si>
  <si>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</si>
  <si>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</si>
  <si>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</si>
  <si>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</si>
  <si>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</si>
  <si>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</si>
  <si>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</si>
  <si>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</si>
  <si>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</si>
  <si>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</si>
  <si>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</si>
  <si>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</si>
  <si>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</si>
  <si>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</si>
  <si>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</si>
  <si>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</si>
  <si>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</si>
  <si>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</si>
  <si>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</si>
  <si>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</si>
  <si>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</si>
  <si>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</si>
  <si>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</si>
  <si>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</si>
  <si>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</si>
  <si>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</si>
  <si>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</si>
  <si>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</si>
  <si>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</si>
  <si>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</si>
  <si>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</si>
  <si>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</si>
  <si>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</si>
  <si>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</si>
  <si>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</si>
  <si>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</si>
  <si>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</si>
  <si>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</si>
  <si>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</si>
  <si>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</si>
  <si>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</si>
  <si>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</si>
  <si>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</si>
  <si>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</si>
  <si>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</si>
  <si>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</si>
  <si>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</si>
  <si>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</si>
  <si>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</si>
  <si>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</si>
  <si>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</si>
  <si>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</si>
  <si>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</si>
  <si>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</si>
  <si>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</si>
  <si>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</si>
  <si>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</si>
  <si>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</si>
  <si>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</si>
  <si>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</si>
  <si>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</si>
  <si>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</si>
  <si>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</si>
  <si>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</si>
  <si>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</si>
  <si>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</si>
  <si>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</si>
  <si>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</si>
  <si>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</si>
  <si>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</si>
  <si>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</si>
  <si>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</si>
  <si>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</si>
  <si>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</si>
  <si>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</si>
  <si>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</si>
  <si>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</si>
  <si>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</si>
  <si>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</si>
  <si>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</si>
  <si>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</si>
  <si>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</si>
  <si>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</si>
  <si>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</si>
  <si>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</si>
  <si>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</si>
  <si>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</si>
  <si>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</si>
  <si>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</si>
  <si>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</si>
  <si>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</si>
  <si>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</si>
  <si>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</si>
  <si>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</si>
  <si>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</si>
  <si>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</si>
  <si>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</si>
  <si>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</si>
  <si>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</si>
  <si>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</si>
  <si>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</si>
  <si>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</si>
  <si>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</si>
  <si>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</si>
  <si>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</si>
  <si>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</si>
  <si>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</si>
  <si>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</si>
  <si>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</si>
  <si>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</si>
  <si>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</si>
  <si>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</si>
  <si>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</si>
  <si>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</si>
  <si>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</si>
  <si>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</si>
  <si>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</si>
  <si>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</si>
  <si>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</si>
  <si>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</si>
  <si>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</si>
  <si>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</si>
  <si>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</si>
  <si>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</si>
  <si>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</si>
  <si>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</si>
  <si>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</si>
  <si>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</si>
  <si>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</si>
  <si>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</si>
  <si>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</si>
  <si>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</si>
  <si>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</si>
  <si>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</si>
  <si>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</si>
  <si>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</si>
  <si>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</si>
  <si>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</si>
  <si>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</si>
  <si>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</si>
  <si>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</si>
  <si>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</si>
  <si>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</si>
  <si>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</si>
  <si>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</si>
  <si>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</si>
  <si>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</si>
  <si>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</si>
  <si>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</si>
  <si>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</si>
  <si>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</si>
  <si>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</si>
  <si>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</si>
  <si>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</si>
  <si>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</si>
  <si>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</si>
  <si>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</si>
  <si>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</si>
  <si>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</si>
  <si>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</si>
  <si>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</si>
  <si>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</si>
  <si>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</si>
  <si>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</si>
  <si>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</si>
  <si>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</si>
  <si>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</si>
  <si>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</si>
  <si>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</si>
  <si>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</si>
  <si>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</si>
  <si>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</si>
  <si>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</si>
  <si>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</si>
  <si>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</si>
  <si>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</si>
  <si>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</si>
  <si>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</si>
  <si>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</si>
  <si>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</si>
  <si>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</si>
  <si>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</si>
  <si>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</si>
  <si>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</si>
  <si>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</si>
  <si>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</si>
  <si>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</si>
  <si>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</si>
  <si>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</si>
  <si>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</si>
  <si>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</si>
  <si>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</si>
  <si>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</si>
  <si>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</si>
  <si>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</si>
  <si>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</si>
  <si>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</si>
  <si>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</si>
  <si>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</si>
  <si>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</si>
  <si>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</si>
  <si>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</si>
  <si>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</si>
  <si>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</si>
  <si>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</si>
  <si>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</si>
  <si>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</si>
  <si>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</si>
  <si>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</si>
  <si>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</si>
  <si>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</si>
  <si>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</si>
  <si>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</si>
  <si>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</si>
  <si>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</si>
  <si>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</si>
  <si>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</si>
  <si>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</si>
  <si>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</si>
  <si>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</si>
  <si>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</si>
  <si>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</si>
  <si>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</si>
  <si>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</si>
  <si>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</si>
  <si>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</si>
  <si>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</si>
  <si>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</si>
  <si>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</si>
  <si>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</si>
  <si>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</si>
  <si>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</si>
  <si>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</si>
  <si>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</si>
  <si>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</si>
  <si>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</si>
  <si>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</si>
  <si>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</si>
  <si>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</si>
  <si>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</si>
  <si>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</si>
  <si>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</si>
  <si>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</si>
  <si>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</si>
  <si>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</si>
  <si>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</si>
  <si>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</si>
  <si>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</si>
  <si>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</si>
  <si>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</si>
  <si>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</si>
  <si>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</si>
  <si>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</si>
  <si>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</si>
  <si>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</si>
  <si>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</si>
  <si>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</si>
  <si>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</si>
  <si>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</si>
  <si>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</si>
  <si>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</si>
  <si>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</si>
  <si>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</si>
  <si>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</si>
  <si>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</si>
  <si>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</si>
  <si>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</si>
  <si>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</si>
  <si>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</si>
  <si>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</si>
  <si>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</si>
  <si>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</si>
  <si>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</si>
  <si>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</si>
  <si>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</si>
  <si>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</si>
  <si>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</si>
  <si>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</si>
  <si>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</si>
  <si>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</si>
  <si>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</si>
  <si>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</si>
  <si>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</si>
  <si>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</si>
  <si>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</si>
  <si>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</si>
  <si>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</si>
  <si>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</si>
  <si>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</si>
  <si>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</si>
  <si>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</si>
  <si>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</si>
  <si>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</si>
  <si>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</si>
  <si>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</si>
  <si>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</si>
  <si>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</si>
  <si>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</si>
  <si>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</si>
  <si>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</si>
  <si>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</si>
  <si>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</si>
  <si>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</si>
  <si>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</si>
  <si>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</si>
  <si>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</si>
  <si>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</si>
  <si>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</si>
  <si>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</si>
  <si>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</si>
  <si>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</si>
  <si>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</si>
  <si>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</si>
  <si>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</si>
  <si>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</si>
  <si>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</si>
  <si>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</si>
  <si>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</si>
  <si>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</si>
  <si>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</si>
  <si>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</si>
  <si>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</si>
  <si>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</si>
  <si>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</si>
  <si>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</si>
  <si>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</si>
  <si>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</si>
  <si>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</si>
  <si>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</si>
  <si>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</si>
  <si>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</si>
  <si>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</si>
  <si>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</si>
  <si>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</si>
  <si>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</si>
  <si>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</si>
  <si>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</si>
  <si>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</si>
  <si>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</si>
  <si>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</si>
  <si>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</si>
  <si>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</si>
  <si>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</si>
  <si>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</si>
  <si>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</si>
  <si>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</si>
  <si>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</si>
  <si>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</si>
  <si>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</si>
  <si>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</si>
  <si>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</si>
  <si>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</si>
  <si>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</si>
  <si>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</si>
  <si>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</si>
  <si>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</si>
  <si>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</si>
  <si>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</si>
  <si>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</si>
  <si>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</si>
  <si>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</si>
  <si>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</si>
  <si>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</si>
  <si>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</si>
  <si>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</si>
  <si>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</si>
  <si>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</si>
  <si>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</si>
  <si>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</si>
  <si>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</si>
  <si>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</si>
  <si>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</si>
  <si>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</si>
  <si>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</si>
  <si>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</si>
  <si>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</si>
  <si>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</si>
  <si>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</si>
  <si>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</si>
  <si>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</si>
  <si>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</si>
  <si>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</si>
  <si>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</si>
  <si>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</si>
  <si>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</si>
  <si>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</si>
  <si>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</si>
  <si>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</si>
  <si>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</si>
  <si>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</si>
  <si>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</si>
  <si>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</si>
  <si>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</si>
  <si>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</si>
  <si>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</si>
  <si>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</si>
  <si>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</si>
  <si>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</si>
  <si>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</si>
  <si>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</si>
  <si>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</si>
  <si>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</si>
  <si>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</si>
  <si>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</si>
  <si>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</si>
  <si>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</si>
  <si>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</si>
  <si>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</si>
  <si>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</si>
  <si>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</si>
  <si>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</si>
  <si>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</si>
  <si>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</si>
  <si>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</si>
  <si>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</si>
  <si>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</si>
  <si>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</si>
  <si>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</si>
  <si>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</si>
  <si>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</si>
  <si>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</si>
  <si>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</si>
  <si>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</si>
  <si>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</si>
  <si>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</si>
  <si>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</si>
  <si>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</si>
  <si>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</si>
  <si>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</si>
  <si>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</si>
  <si>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</si>
  <si>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</si>
  <si>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</si>
  <si>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</si>
  <si>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</si>
  <si>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</si>
  <si>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</si>
  <si>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</si>
  <si>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</si>
  <si>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</si>
  <si>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</si>
  <si>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</si>
  <si>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</si>
  <si>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</si>
  <si>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</si>
  <si>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</si>
  <si>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</si>
  <si>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</si>
  <si>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</si>
  <si>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</si>
  <si>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</si>
  <si>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</si>
  <si>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</si>
  <si>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</si>
  <si>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</si>
  <si>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</si>
  <si>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</si>
  <si>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</si>
  <si>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</si>
  <si>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</si>
  <si>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</si>
  <si>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</si>
  <si>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</si>
  <si>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</si>
  <si>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</si>
  <si>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</si>
  <si>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</si>
  <si>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</si>
  <si>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</si>
  <si>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</si>
  <si>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</si>
  <si>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</si>
  <si>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</si>
  <si>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</si>
  <si>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</si>
  <si>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</si>
  <si>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</si>
  <si>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</si>
  <si>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</si>
  <si>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</si>
  <si>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</si>
  <si>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</si>
  <si>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</si>
  <si>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</si>
  <si>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</si>
  <si>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</si>
  <si>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</si>
  <si>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</si>
  <si>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</si>
  <si>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</si>
  <si>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</si>
  <si>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</si>
  <si>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</si>
  <si>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</si>
  <si>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</si>
  <si>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</si>
  <si>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</si>
  <si>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</si>
  <si>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</si>
  <si>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</si>
  <si>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</si>
  <si>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</si>
  <si>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</si>
  <si>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</si>
  <si>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</si>
  <si>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</si>
  <si>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</si>
  <si>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</si>
  <si>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</si>
  <si>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</si>
  <si>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</si>
  <si>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</si>
  <si>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</si>
  <si>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</si>
  <si>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</si>
  <si>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</si>
  <si>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</si>
  <si>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</si>
  <si>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</si>
  <si>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</si>
  <si>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</si>
  <si>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</si>
  <si>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</si>
  <si>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</si>
  <si>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</si>
  <si>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</si>
  <si>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</si>
  <si>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</si>
  <si>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</si>
  <si>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</si>
  <si>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</si>
  <si>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</si>
  <si>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</si>
  <si>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</si>
  <si>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</si>
  <si>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</si>
  <si>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</si>
  <si>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</si>
  <si>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</si>
  <si>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</si>
  <si>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</si>
  <si>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</si>
  <si>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</si>
  <si>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</si>
  <si>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</si>
  <si>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</si>
  <si>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</si>
  <si>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</si>
  <si>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</si>
  <si>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</si>
  <si>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</si>
  <si>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</si>
  <si>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</si>
  <si>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</si>
  <si>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</si>
  <si>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</si>
  <si>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</si>
  <si>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</si>
  <si>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</si>
  <si>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</si>
  <si>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</si>
  <si>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</si>
  <si>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</si>
  <si>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</si>
  <si>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</si>
  <si>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</si>
  <si>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</si>
  <si>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</si>
  <si>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</si>
  <si>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</si>
  <si>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</si>
  <si>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</si>
  <si>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</si>
  <si>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</si>
  <si>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</si>
  <si>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</si>
  <si>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</si>
  <si>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</si>
  <si>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</si>
  <si>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</si>
  <si>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</si>
  <si>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</si>
  <si>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</si>
  <si>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</si>
  <si>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</si>
  <si>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</si>
  <si>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</si>
  <si>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</si>
  <si>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</si>
  <si>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</si>
  <si>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</si>
  <si>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</si>
  <si>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</si>
  <si>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</si>
  <si>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</si>
  <si>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</si>
  <si>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</si>
  <si>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</si>
  <si>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</si>
  <si>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</si>
  <si>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</si>
  <si>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</si>
  <si>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</si>
  <si>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</si>
  <si>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</si>
  <si>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</si>
  <si>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</si>
  <si>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</si>
  <si>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</si>
  <si>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</si>
  <si>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</si>
  <si>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</si>
  <si>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</si>
  <si>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</si>
  <si>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</si>
  <si>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</si>
  <si>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</si>
  <si>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</si>
  <si>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</si>
  <si>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</si>
  <si>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</si>
  <si>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</si>
  <si>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</si>
  <si>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</si>
  <si>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</si>
  <si>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</si>
  <si>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</si>
  <si>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</si>
  <si>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</si>
  <si>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</si>
  <si>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</si>
  <si>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</si>
  <si>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</si>
  <si>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</si>
  <si>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</si>
  <si>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</si>
  <si>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</si>
  <si>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</si>
  <si>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</si>
  <si>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</si>
  <si>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</si>
  <si>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</si>
  <si>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</si>
  <si>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</si>
  <si>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</si>
  <si>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</si>
  <si>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</si>
  <si>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</si>
  <si>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</si>
  <si>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</si>
  <si>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</si>
  <si>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</si>
  <si>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</si>
  <si>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</si>
  <si>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</si>
  <si>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</si>
  <si>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</si>
  <si>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</si>
  <si>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</si>
  <si>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</si>
  <si>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</si>
  <si>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</si>
  <si>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</si>
  <si>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</si>
  <si>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</si>
  <si>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</si>
  <si>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</si>
  <si>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</si>
  <si>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</si>
  <si>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</si>
  <si>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</si>
  <si>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</si>
  <si>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</si>
  <si>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</si>
  <si>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</si>
  <si>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</si>
  <si>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</si>
  <si>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</si>
  <si>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</si>
  <si>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</si>
  <si>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</si>
  <si>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</si>
  <si>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</si>
  <si>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</si>
  <si>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</si>
  <si>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</si>
  <si>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</si>
  <si>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</si>
  <si>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</si>
  <si>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</si>
  <si>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</si>
  <si>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</si>
  <si>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</si>
  <si>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</si>
  <si>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</si>
  <si>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</si>
  <si>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</si>
  <si>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</si>
  <si>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</si>
  <si>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</si>
  <si>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</si>
  <si>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</si>
  <si>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</si>
  <si>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</si>
  <si>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</si>
  <si>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</si>
  <si>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</si>
  <si>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</si>
  <si>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</si>
  <si>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</si>
  <si>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</si>
  <si>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</si>
  <si>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</si>
  <si>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</si>
  <si>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</si>
  <si>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</si>
  <si>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</si>
  <si>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</si>
  <si>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</si>
  <si>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</si>
  <si>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</si>
  <si>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</si>
  <si>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</si>
  <si>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</si>
  <si>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</si>
  <si>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</si>
  <si>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</si>
  <si>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</si>
  <si>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</si>
  <si>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</si>
  <si>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</si>
  <si>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</si>
  <si>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</si>
  <si>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</si>
  <si>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</si>
  <si>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</si>
  <si>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</si>
  <si>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</si>
  <si>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</si>
  <si>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</si>
  <si>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</si>
  <si>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</si>
  <si>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</si>
  <si>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</si>
  <si>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</si>
  <si>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</si>
  <si>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</si>
  <si>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</si>
  <si>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</si>
  <si>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</si>
  <si>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</si>
  <si>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</si>
  <si>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</si>
  <si>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</si>
  <si>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</si>
  <si>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</si>
  <si>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</si>
  <si>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</si>
  <si>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</si>
  <si>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</si>
  <si>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</si>
  <si>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</si>
  <si>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</si>
  <si>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</si>
  <si>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</si>
  <si>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</si>
  <si>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</si>
  <si>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</si>
  <si>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</si>
  <si>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</si>
  <si>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</si>
  <si>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</si>
  <si>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</si>
  <si>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</si>
  <si>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</si>
  <si>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</si>
  <si>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</si>
  <si>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</si>
  <si>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</si>
  <si>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</si>
  <si>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</si>
  <si>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</si>
  <si>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</si>
  <si>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</si>
  <si>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</si>
  <si>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</si>
  <si>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</si>
  <si>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</si>
  <si>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</si>
  <si>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</si>
  <si>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</si>
  <si>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</si>
  <si>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</si>
  <si>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</si>
  <si>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</si>
  <si>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</si>
  <si>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</si>
  <si>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</si>
  <si>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</si>
  <si>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</si>
  <si>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</si>
  <si>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</si>
  <si>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</si>
  <si>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</si>
  <si>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</si>
  <si>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</si>
  <si>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</si>
  <si>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</si>
  <si>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</si>
  <si>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</si>
  <si>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</si>
  <si>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</si>
  <si>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</si>
  <si>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</si>
  <si>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</si>
  <si>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</si>
  <si>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</si>
  <si>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</si>
  <si>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</si>
  <si>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</si>
  <si>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</si>
  <si>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</si>
  <si>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</si>
  <si>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</si>
  <si>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</si>
  <si>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</si>
  <si>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</si>
  <si>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</si>
  <si>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</si>
  <si>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</si>
  <si>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</si>
  <si>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</si>
  <si>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</si>
  <si>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</si>
  <si>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</si>
  <si>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</si>
  <si>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</si>
  <si>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</si>
  <si>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</si>
  <si>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</si>
  <si>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</si>
  <si>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</si>
  <si>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</si>
  <si>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</si>
  <si>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</si>
  <si>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</si>
  <si>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</si>
  <si>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</si>
  <si>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</si>
  <si>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</si>
  <si>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</si>
  <si>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</si>
  <si>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</si>
  <si>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</si>
  <si>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</si>
  <si>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</si>
  <si>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</si>
  <si>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</si>
  <si>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</si>
  <si>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</si>
  <si>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</si>
  <si>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</si>
  <si>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</si>
  <si>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</si>
  <si>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</si>
  <si>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</si>
  <si>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</si>
  <si>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</si>
  <si>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</si>
  <si>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</si>
  <si>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</si>
  <si>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</si>
  <si>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</si>
  <si>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</si>
  <si>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</si>
  <si>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</si>
  <si>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</si>
  <si>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</si>
  <si>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</si>
  <si>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</si>
  <si>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</si>
  <si>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</si>
  <si>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</si>
  <si>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</si>
  <si>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</si>
  <si>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</si>
  <si>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</si>
  <si>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</si>
  <si>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</si>
  <si>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</si>
  <si>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</si>
  <si>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</si>
  <si>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</si>
  <si>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</si>
  <si>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</si>
  <si>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</si>
  <si>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</si>
  <si>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</si>
  <si>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</si>
  <si>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</si>
  <si>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</si>
  <si>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</si>
  <si>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</si>
  <si>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</si>
  <si>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</si>
  <si>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</si>
  <si>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</si>
  <si>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</si>
  <si>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</si>
  <si>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</si>
  <si>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</si>
  <si>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</si>
  <si>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</si>
  <si>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</si>
  <si>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</si>
  <si>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</si>
  <si>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</si>
  <si>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</si>
  <si>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</si>
  <si>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</si>
  <si>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</si>
  <si>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</si>
  <si>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</si>
  <si>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</si>
  <si>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</si>
  <si>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</si>
  <si>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</si>
  <si>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</si>
  <si>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</si>
  <si>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</si>
  <si>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</si>
  <si>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</si>
  <si>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</si>
  <si>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</si>
  <si>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</si>
  <si>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</si>
  <si>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</si>
  <si>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</si>
  <si>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</si>
  <si>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</si>
  <si>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</si>
  <si>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</si>
  <si>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</si>
  <si>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</si>
  <si>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</si>
  <si>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</si>
  <si>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</si>
  <si>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</si>
  <si>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</si>
  <si>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</si>
  <si>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</si>
  <si>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</si>
  <si>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</si>
  <si>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</si>
  <si>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</si>
  <si>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</si>
  <si>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</si>
  <si>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</si>
  <si>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</si>
  <si>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</si>
  <si>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</si>
  <si>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</si>
  <si>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</si>
  <si>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</si>
  <si>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</si>
  <si>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</si>
  <si>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</si>
  <si>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</si>
  <si>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</si>
  <si>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</si>
  <si>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</si>
  <si>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</si>
  <si>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</si>
  <si>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</si>
  <si>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</si>
  <si>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</si>
  <si>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</si>
  <si>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</si>
  <si>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</si>
  <si>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</si>
  <si>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</si>
  <si>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</si>
  <si>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</si>
  <si>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</si>
  <si>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</si>
  <si>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</si>
  <si>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</si>
  <si>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</si>
  <si>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</si>
  <si>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</si>
  <si>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</si>
  <si>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</si>
  <si>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</si>
  <si>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</si>
  <si>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</si>
  <si>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</si>
  <si>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</si>
  <si>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</si>
  <si>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</si>
  <si>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</si>
  <si>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</si>
  <si>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</si>
  <si>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</si>
  <si>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</si>
  <si>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</si>
  <si>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</si>
  <si>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</si>
  <si>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</si>
  <si>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</si>
  <si>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</si>
  <si>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</si>
  <si>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</si>
  <si>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</si>
  <si>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</si>
  <si>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</si>
  <si>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</si>
  <si>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</si>
  <si>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</si>
  <si>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</si>
  <si>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</si>
  <si>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</si>
  <si>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</si>
  <si>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</si>
  <si>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</si>
  <si>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</si>
  <si>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</si>
  <si>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</si>
  <si>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</si>
  <si>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</si>
  <si>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</si>
  <si>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</si>
  <si>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</si>
  <si>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</si>
  <si>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</si>
  <si>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</si>
  <si>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</si>
  <si>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</si>
  <si>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</si>
  <si>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</si>
  <si>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</si>
  <si>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</si>
  <si>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</si>
  <si>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</si>
  <si>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</si>
  <si>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</si>
  <si>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</si>
  <si>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</si>
  <si>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</si>
  <si>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</si>
  <si>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</si>
  <si>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</si>
  <si>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</si>
  <si>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</si>
  <si>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</si>
  <si>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</si>
  <si>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</si>
  <si>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</si>
  <si>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</si>
  <si>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</si>
  <si>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</si>
  <si>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</si>
  <si>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</si>
  <si>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</si>
  <si>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</si>
  <si>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</si>
  <si>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</si>
  <si>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</si>
  <si>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</si>
  <si>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</si>
  <si>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</si>
  <si>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</si>
  <si>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</si>
  <si>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</si>
  <si>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</si>
  <si>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</si>
  <si>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</si>
  <si>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</si>
  <si>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</si>
  <si>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</si>
  <si>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</si>
  <si>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</si>
  <si>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</si>
  <si>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</si>
  <si>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</si>
  <si>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</si>
  <si>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</si>
  <si>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</si>
  <si>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</si>
  <si>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</si>
  <si>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</si>
  <si>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</si>
  <si>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</si>
  <si>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</si>
  <si>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</si>
  <si>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</si>
  <si>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</si>
  <si>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</si>
  <si>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</si>
  <si>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</si>
  <si>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</si>
  <si>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</si>
  <si>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</si>
  <si>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</si>
  <si>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</si>
  <si>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</si>
  <si>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</si>
  <si>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</si>
  <si>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</si>
  <si>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</si>
  <si>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</si>
  <si>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</si>
  <si>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</si>
  <si>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</si>
  <si>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</si>
  <si>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</si>
  <si>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</si>
  <si>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</si>
  <si>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</si>
  <si>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</si>
  <si>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</si>
  <si>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</si>
  <si>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</si>
  <si>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</si>
  <si>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</si>
  <si>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</si>
  <si>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</si>
  <si>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</si>
  <si>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</si>
  <si>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</si>
  <si>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</si>
  <si>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</si>
  <si>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</si>
  <si>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</si>
  <si>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</si>
  <si>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</si>
  <si>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</si>
  <si>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</si>
  <si>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</si>
  <si>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</si>
  <si>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</si>
  <si>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</si>
  <si>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</si>
  <si>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</si>
  <si>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</si>
  <si>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</si>
  <si>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</si>
  <si>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</si>
  <si>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</si>
  <si>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</si>
  <si>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</si>
  <si>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</si>
  <si>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</si>
  <si>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</si>
  <si>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</si>
  <si>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</si>
  <si>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</si>
  <si>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</si>
  <si>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</si>
  <si>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</si>
  <si>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</si>
  <si>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</si>
  <si>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</si>
  <si>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</si>
  <si>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</si>
  <si>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</si>
  <si>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</si>
  <si>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</si>
  <si>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</si>
  <si>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</si>
  <si>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</si>
  <si>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</si>
  <si>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</si>
  <si>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</si>
  <si>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</si>
  <si>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</si>
  <si>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</si>
  <si>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</si>
  <si>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</si>
  <si>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</si>
  <si>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</si>
  <si>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</si>
  <si>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</si>
  <si>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</si>
  <si>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</si>
  <si>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</si>
  <si>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</si>
  <si>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</si>
  <si>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</si>
  <si>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</si>
  <si>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</si>
  <si>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</si>
  <si>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</si>
  <si>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</si>
  <si>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</si>
  <si>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</si>
  <si>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</si>
  <si>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</si>
  <si>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</si>
  <si>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</si>
  <si>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</si>
  <si>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</si>
  <si>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</si>
  <si>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</si>
  <si>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</si>
  <si>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</si>
  <si>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</si>
  <si>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</si>
  <si>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</si>
  <si>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</si>
  <si>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</si>
  <si>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</si>
  <si>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</si>
  <si>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</si>
  <si>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</si>
  <si>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</si>
  <si>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</si>
  <si>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</si>
  <si>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</si>
  <si>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</si>
  <si>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</si>
  <si>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</si>
  <si>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</si>
  <si>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</si>
  <si>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</si>
  <si>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</si>
  <si>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</si>
  <si>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</si>
  <si>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</si>
  <si>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</si>
  <si>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</si>
  <si>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</si>
  <si>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</si>
  <si>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</si>
  <si>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</si>
  <si>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</si>
  <si>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</si>
  <si>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</si>
  <si>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</si>
  <si>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</si>
  <si>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</si>
  <si>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</si>
  <si>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</si>
  <si>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</si>
  <si>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</si>
  <si>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</si>
  <si>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</si>
  <si>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</si>
  <si>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</si>
  <si>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</si>
  <si>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</si>
  <si>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</si>
  <si>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</si>
  <si>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</si>
  <si>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</si>
  <si>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</si>
  <si>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</si>
  <si>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</si>
  <si>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</si>
  <si>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</si>
  <si>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</si>
  <si>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</si>
  <si>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</si>
  <si>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</si>
  <si>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</si>
  <si>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</si>
  <si>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</si>
  <si>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</si>
  <si>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</si>
  <si>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</si>
  <si>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</si>
  <si>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</si>
  <si>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</si>
  <si>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</si>
  <si>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</si>
  <si>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</si>
  <si>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</si>
  <si>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</si>
  <si>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</si>
  <si>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</si>
  <si>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</si>
  <si>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</si>
  <si>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</si>
  <si>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</si>
  <si>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</si>
  <si>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</si>
  <si>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</si>
  <si>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</si>
  <si>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</si>
  <si>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</si>
  <si>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</si>
  <si>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</si>
  <si>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</si>
  <si>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</si>
  <si>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</si>
  <si>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</si>
  <si>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</si>
  <si>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</si>
  <si>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</si>
  <si>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</si>
  <si>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</si>
  <si>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</si>
  <si>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</si>
  <si>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</si>
  <si>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</si>
  <si>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</si>
  <si>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</si>
  <si>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</si>
  <si>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</si>
  <si>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</si>
  <si>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</si>
  <si>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</si>
  <si>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</si>
  <si>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</si>
  <si>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</si>
  <si>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</si>
  <si>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</si>
  <si>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</si>
  <si>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</si>
  <si>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</si>
  <si>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</si>
  <si>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</si>
  <si>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</si>
  <si>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</si>
  <si>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</si>
  <si>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</si>
  <si>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</si>
  <si>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</si>
  <si>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</si>
  <si>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</si>
  <si>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</si>
  <si>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</si>
  <si>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</si>
  <si>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</si>
  <si>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</si>
  <si>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</si>
  <si>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</si>
  <si>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</si>
  <si>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</si>
  <si>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</si>
  <si>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</si>
  <si>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</si>
  <si>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</si>
  <si>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</si>
  <si>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</si>
  <si>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</si>
  <si>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</si>
  <si>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</si>
  <si>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</si>
  <si>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</si>
  <si>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</si>
  <si>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</si>
  <si>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</si>
  <si>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</si>
  <si>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</si>
  <si>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</si>
  <si>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</si>
  <si>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</si>
  <si>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</si>
  <si>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</si>
  <si>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</si>
  <si>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</si>
  <si>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</si>
  <si>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</si>
  <si>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</si>
  <si>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</si>
  <si>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</si>
  <si>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</si>
  <si>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</si>
  <si>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</si>
  <si>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</si>
  <si>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</si>
  <si>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</si>
  <si>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</si>
  <si>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</si>
  <si>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</si>
  <si>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</si>
  <si>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</si>
  <si>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</si>
  <si>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</si>
  <si>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</si>
  <si>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</si>
  <si>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</si>
  <si>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</si>
  <si>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</si>
  <si>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</si>
  <si>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</si>
  <si>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</si>
  <si>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</si>
  <si>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</si>
  <si>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</si>
  <si>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</si>
  <si>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</si>
  <si>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</si>
  <si>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</si>
  <si>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</si>
  <si>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</si>
  <si>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</si>
  <si>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</si>
  <si>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</si>
  <si>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</si>
  <si>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</si>
  <si>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</si>
  <si>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</si>
  <si>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</si>
  <si>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</si>
  <si>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</si>
  <si>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</si>
  <si>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</si>
  <si>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</si>
  <si>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</si>
  <si>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</si>
  <si>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</si>
  <si>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</si>
  <si>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</si>
  <si>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</si>
  <si>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</si>
  <si>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</si>
  <si>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</si>
  <si>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</si>
  <si>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</si>
  <si>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</si>
  <si>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</si>
  <si>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</si>
  <si>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</si>
  <si>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</si>
  <si>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</si>
  <si>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</si>
  <si>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</si>
  <si>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</si>
  <si>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</si>
  <si>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</si>
  <si>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</si>
  <si>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</si>
  <si>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</si>
  <si>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</si>
  <si>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</si>
  <si>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</si>
  <si>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</si>
  <si>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</si>
  <si>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</si>
  <si>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</si>
  <si>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</si>
  <si>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</si>
  <si>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</si>
  <si>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</si>
  <si>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</si>
  <si>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</si>
  <si>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</si>
  <si>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</si>
  <si>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</si>
  <si>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</si>
  <si>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</si>
  <si>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</si>
  <si>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</si>
  <si>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</si>
  <si>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</si>
  <si>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</si>
  <si>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</si>
  <si>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</si>
  <si>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</si>
  <si>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</si>
  <si>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</si>
  <si>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</si>
  <si>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</si>
  <si>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</si>
  <si>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</si>
  <si>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</si>
  <si>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</si>
  <si>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</si>
  <si>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</si>
  <si>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</si>
  <si>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</si>
  <si>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</si>
  <si>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</si>
  <si>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</si>
  <si>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</si>
  <si>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</si>
  <si>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</si>
  <si>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</si>
  <si>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</si>
  <si>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</si>
  <si>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</si>
  <si>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</si>
  <si>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</si>
  <si>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</si>
  <si>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</si>
  <si>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</si>
  <si>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</si>
  <si>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</si>
  <si>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</si>
  <si>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</si>
  <si>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</si>
  <si>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</si>
  <si>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</si>
  <si>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</si>
  <si>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</si>
  <si>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</si>
  <si>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</si>
  <si>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</si>
  <si>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</si>
  <si>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</si>
  <si>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</si>
  <si>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</si>
  <si>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</si>
  <si>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</si>
  <si>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</si>
  <si>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</si>
  <si>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</si>
  <si>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</si>
  <si>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</si>
  <si>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</si>
  <si>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</si>
  <si>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</si>
  <si>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</si>
  <si>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</si>
  <si>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</si>
  <si>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</si>
  <si>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</si>
  <si>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</si>
  <si>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</si>
  <si>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</si>
  <si>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</si>
  <si>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</si>
  <si>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</si>
  <si>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</si>
  <si>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</si>
  <si>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</si>
  <si>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</si>
  <si>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</si>
  <si>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</si>
  <si>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</si>
  <si>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</si>
  <si>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</si>
  <si>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</si>
  <si>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</si>
  <si>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</si>
  <si>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</si>
  <si>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</si>
  <si>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</si>
  <si>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</si>
  <si>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</si>
  <si>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</si>
  <si>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</si>
  <si>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</si>
  <si>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</si>
  <si>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</si>
  <si>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</si>
  <si>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</si>
  <si>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</si>
  <si>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</si>
  <si>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</si>
  <si>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</si>
  <si>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</si>
  <si>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</si>
  <si>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</si>
  <si>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</si>
  <si>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</si>
  <si>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</si>
  <si>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</si>
  <si>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</si>
  <si>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</si>
  <si>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</si>
  <si>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</si>
  <si>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</si>
  <si>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</si>
  <si>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</si>
  <si>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</si>
  <si>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</si>
  <si>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</si>
  <si>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</si>
  <si>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</si>
  <si>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</si>
  <si>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</si>
  <si>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</si>
  <si>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</si>
  <si>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</si>
  <si>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</si>
  <si>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</si>
  <si>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</si>
  <si>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</si>
  <si>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</si>
  <si>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</si>
  <si>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</si>
  <si>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</si>
  <si>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</si>
  <si>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</si>
  <si>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</si>
  <si>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</si>
  <si>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</si>
  <si>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</si>
  <si>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</si>
  <si>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</si>
  <si>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</si>
  <si>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</si>
  <si>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</si>
  <si>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</si>
  <si>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</si>
  <si>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</si>
  <si>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</si>
  <si>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</si>
  <si>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</si>
  <si>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</si>
  <si>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</si>
  <si>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</si>
  <si>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</si>
  <si>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</si>
  <si>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</si>
  <si>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</si>
  <si>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</si>
  <si>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</si>
  <si>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</si>
  <si>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</si>
  <si>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</si>
  <si>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</si>
  <si>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</si>
  <si>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</si>
  <si>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</si>
  <si>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</si>
  <si>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</si>
  <si>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</si>
  <si>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</si>
  <si>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</si>
  <si>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</si>
  <si>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</si>
  <si>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</si>
  <si>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</si>
  <si>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</si>
  <si>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</si>
  <si>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</si>
  <si>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</si>
  <si>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</si>
  <si>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</si>
  <si>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</si>
  <si>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</si>
  <si>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</si>
  <si>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</si>
  <si>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</si>
  <si>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</si>
  <si>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</si>
  <si>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</si>
  <si>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</si>
  <si>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</si>
  <si>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</si>
  <si>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</si>
  <si>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</si>
  <si>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</si>
  <si>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</si>
  <si>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</si>
  <si>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</si>
  <si>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</si>
  <si>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</si>
  <si>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</si>
  <si>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</si>
  <si>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</si>
  <si>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</si>
  <si>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</si>
  <si>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</si>
  <si>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</si>
  <si>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</si>
  <si>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</si>
  <si>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</si>
  <si>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</si>
  <si>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</si>
  <si>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</si>
  <si>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</si>
  <si>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</si>
  <si>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</si>
  <si>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</si>
  <si>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</si>
  <si>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</si>
  <si>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</si>
  <si>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</si>
  <si>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</si>
  <si>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</si>
  <si>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</si>
  <si>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</si>
  <si>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</si>
  <si>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</si>
  <si>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</si>
  <si>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</si>
  <si>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</si>
  <si>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</si>
  <si>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</si>
  <si>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</si>
  <si>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</si>
  <si>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</si>
  <si>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</si>
  <si>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</si>
  <si>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</si>
  <si>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</si>
  <si>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</si>
  <si>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</si>
  <si>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</si>
  <si>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</si>
  <si>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</si>
  <si>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</si>
  <si>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</si>
  <si>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</si>
  <si>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</si>
  <si>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</si>
  <si>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</si>
  <si>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</si>
  <si>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</si>
  <si>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</si>
  <si>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</si>
  <si>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</si>
  <si>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</si>
  <si>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</si>
  <si>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</si>
  <si>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</si>
  <si>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</si>
  <si>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</si>
  <si>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</si>
  <si>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</si>
  <si>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</si>
  <si>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</si>
  <si>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</si>
  <si>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</si>
  <si>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</si>
  <si>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</si>
  <si>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</si>
  <si>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</si>
  <si>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</si>
  <si>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</si>
  <si>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</si>
  <si>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</si>
  <si>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</si>
  <si>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</si>
  <si>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</si>
  <si>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</si>
  <si>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</si>
  <si>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</si>
  <si>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</si>
  <si>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</si>
  <si>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</si>
  <si>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</si>
  <si>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</si>
  <si>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</si>
  <si>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</si>
  <si>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</si>
  <si>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</si>
  <si>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</si>
  <si>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</si>
  <si>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</si>
  <si>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</si>
  <si>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</si>
  <si>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</si>
  <si>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</si>
  <si>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</si>
  <si>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</si>
  <si>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</si>
  <si>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</si>
  <si>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</si>
  <si>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</si>
  <si>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</si>
  <si>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</si>
  <si>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</si>
  <si>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</si>
  <si>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</si>
  <si>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</si>
  <si>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</si>
  <si>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</si>
  <si>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</si>
  <si>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</si>
  <si>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</si>
  <si>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</si>
  <si>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</si>
  <si>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</si>
  <si>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</si>
  <si>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</si>
  <si>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</si>
  <si>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</si>
  <si>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</si>
  <si>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</si>
  <si>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</si>
  <si>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</si>
  <si>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</si>
  <si>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</si>
  <si>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</si>
  <si>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</si>
  <si>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</si>
  <si>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</si>
  <si>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</si>
  <si>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</si>
  <si>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</si>
  <si>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</si>
  <si>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</si>
  <si>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</si>
  <si>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</si>
  <si>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</si>
  <si>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</si>
  <si>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</si>
  <si>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</si>
  <si>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</si>
  <si>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</si>
  <si>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</si>
  <si>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</si>
  <si>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</si>
  <si>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</si>
  <si>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</si>
  <si>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</si>
  <si>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</si>
  <si>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</si>
  <si>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</si>
  <si>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</si>
  <si>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</si>
  <si>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</si>
  <si>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</si>
  <si>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</si>
  <si>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</si>
  <si>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</si>
  <si>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</si>
  <si>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</si>
  <si>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</si>
  <si>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</si>
  <si>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</si>
  <si>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</si>
  <si>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</si>
  <si>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</si>
  <si>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</si>
  <si>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</si>
  <si>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</si>
  <si>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</si>
  <si>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</si>
  <si>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</si>
  <si>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</si>
  <si>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</si>
  <si>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</si>
  <si>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</si>
  <si>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</si>
  <si>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</si>
  <si>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</si>
  <si>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</si>
  <si>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</si>
  <si>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</si>
  <si>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</si>
  <si>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</si>
  <si>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</si>
  <si>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</si>
  <si>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</si>
  <si>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</si>
  <si>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</si>
  <si>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</si>
  <si>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</si>
  <si>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</si>
  <si>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</si>
  <si>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</si>
  <si>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</si>
  <si>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</si>
  <si>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</si>
  <si>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</si>
  <si>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</si>
  <si>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</si>
  <si>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</si>
  <si>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</si>
  <si>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</si>
  <si>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</si>
  <si>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</si>
  <si>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</si>
  <si>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</si>
  <si>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</si>
  <si>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</si>
  <si>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</si>
  <si>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</si>
  <si>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</si>
  <si>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</si>
  <si>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</si>
  <si>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</si>
  <si>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</si>
  <si>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</si>
  <si>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</si>
  <si>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</si>
  <si>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</si>
  <si>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</si>
  <si>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</si>
  <si>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</si>
  <si>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</si>
  <si>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</si>
  <si>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</si>
  <si>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</si>
  <si>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</si>
  <si>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</si>
  <si>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</si>
  <si>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</si>
  <si>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</si>
  <si>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</si>
  <si>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</si>
  <si>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</si>
  <si>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</si>
  <si>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</si>
  <si>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</si>
  <si>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</si>
  <si>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</si>
  <si>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</si>
  <si>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</si>
  <si>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</si>
  <si>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</si>
  <si>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</si>
  <si>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</si>
  <si>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</si>
  <si>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</si>
  <si>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</si>
  <si>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</si>
  <si>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</si>
  <si>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</si>
  <si>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</si>
  <si>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</si>
  <si>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</si>
  <si>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</si>
  <si>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</si>
  <si>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</si>
  <si>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</si>
  <si>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</si>
  <si>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</si>
  <si>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</si>
  <si>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</si>
  <si>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</si>
  <si>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</si>
  <si>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</si>
  <si>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</si>
  <si>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</si>
  <si>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</si>
  <si>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</si>
  <si>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</si>
  <si>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</si>
  <si>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</si>
  <si>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</si>
  <si>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</si>
  <si>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</si>
  <si>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</si>
  <si>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</si>
  <si>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</si>
  <si>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</si>
  <si>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</si>
  <si>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</si>
  <si>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</si>
  <si>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</si>
  <si>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</si>
  <si>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</si>
  <si>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</si>
  <si>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</si>
  <si>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</si>
  <si>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</si>
  <si>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</si>
  <si>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</si>
  <si>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</si>
  <si>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</si>
  <si>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</si>
  <si>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</si>
  <si>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</si>
  <si>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</si>
  <si>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</si>
  <si>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</si>
  <si>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</si>
  <si>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</si>
  <si>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</si>
  <si>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</si>
  <si>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</si>
  <si>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</si>
  <si>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</si>
  <si>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</si>
  <si>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</si>
  <si>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</si>
  <si>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</si>
  <si>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</si>
  <si>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</si>
  <si>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</si>
  <si>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</si>
  <si>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</si>
  <si>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</si>
  <si>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</si>
  <si>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</si>
  <si>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</si>
  <si>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</si>
  <si>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</si>
  <si>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</si>
  <si>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</si>
  <si>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</si>
  <si>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</si>
  <si>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</si>
  <si>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</si>
  <si>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</si>
  <si>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</si>
  <si>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</si>
  <si>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</si>
  <si>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</si>
  <si>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</si>
  <si>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</si>
  <si>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</si>
  <si>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</si>
  <si>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</si>
  <si>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</si>
  <si>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</si>
  <si>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</si>
  <si>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</si>
  <si>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</si>
  <si>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</si>
  <si>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</si>
  <si>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</si>
  <si>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</si>
  <si>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</si>
  <si>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</si>
  <si>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</si>
  <si>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</si>
  <si>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</si>
  <si>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</si>
  <si>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</si>
  <si>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</si>
  <si>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</si>
  <si>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</si>
  <si>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</si>
  <si>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</si>
  <si>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</si>
  <si>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</si>
  <si>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</si>
  <si>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</si>
  <si>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</si>
  <si>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</si>
  <si>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</si>
  <si>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</si>
  <si>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</si>
  <si>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</si>
  <si>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</si>
  <si>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</si>
  <si>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</si>
  <si>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</si>
  <si>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</si>
  <si>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</si>
  <si>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</si>
  <si>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</si>
  <si>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</si>
  <si>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</si>
  <si>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</si>
  <si>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</si>
  <si>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</si>
  <si>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</si>
  <si>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</si>
  <si>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</si>
  <si>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</si>
  <si>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</si>
  <si>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</si>
  <si>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</si>
  <si>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</si>
  <si>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</si>
  <si>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</si>
  <si>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</si>
  <si>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</si>
  <si>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</si>
  <si>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</si>
  <si>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</si>
  <si>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</si>
  <si>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</si>
  <si>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</si>
  <si>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</si>
  <si>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</si>
  <si>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</si>
  <si>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</si>
  <si>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</si>
  <si>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</si>
  <si>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</si>
  <si>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</si>
  <si>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</si>
  <si>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</si>
  <si>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</si>
  <si>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</si>
  <si>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</si>
  <si>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</si>
  <si>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</si>
  <si>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</si>
  <si>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</si>
  <si>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</si>
  <si>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</si>
  <si>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</si>
  <si>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</si>
  <si>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</si>
  <si>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</si>
  <si>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</si>
  <si>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</si>
  <si>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</si>
  <si>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</si>
  <si>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</si>
  <si>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</si>
  <si>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</si>
  <si>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</si>
  <si>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</si>
  <si>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</si>
  <si>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</si>
  <si>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</si>
  <si>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</si>
  <si>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</si>
  <si>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</si>
  <si>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</si>
  <si>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</si>
  <si>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</si>
  <si>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</si>
  <si>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</si>
  <si>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</si>
  <si>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</si>
  <si>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</si>
  <si>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</si>
  <si>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</si>
  <si>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</si>
  <si>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</si>
  <si>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</si>
  <si>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</si>
  <si>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</si>
  <si>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</si>
  <si>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</si>
  <si>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</si>
  <si>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</si>
  <si>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</si>
  <si>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</si>
  <si>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</si>
  <si>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</si>
  <si>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</si>
  <si>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</si>
  <si>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</si>
  <si>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</si>
  <si>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</si>
  <si>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</si>
  <si>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</si>
  <si>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</si>
  <si>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</si>
  <si>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</si>
  <si>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</si>
  <si>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</si>
  <si>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</si>
  <si>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</si>
  <si>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</si>
  <si>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</si>
  <si>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</si>
  <si>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</si>
  <si>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</si>
  <si>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</si>
  <si>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</si>
  <si>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</si>
  <si>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</si>
  <si>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</si>
  <si>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</si>
  <si>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</si>
  <si>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</si>
  <si>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</si>
  <si>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</si>
  <si>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</si>
  <si>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</si>
  <si>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</si>
  <si>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</si>
  <si>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</si>
  <si>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</si>
  <si>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</si>
  <si>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</si>
  <si>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</si>
  <si>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</si>
  <si>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</si>
  <si>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</si>
  <si>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</si>
  <si>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</si>
  <si>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</si>
  <si>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</si>
  <si>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</si>
  <si>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</si>
  <si>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</si>
  <si>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</si>
  <si>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</si>
  <si>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</si>
  <si>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</si>
  <si>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</si>
  <si>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</si>
  <si>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</si>
  <si>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</si>
  <si>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</si>
  <si>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</si>
  <si>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</si>
  <si>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</si>
  <si>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</si>
  <si>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</si>
  <si>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</si>
  <si>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</si>
  <si>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</si>
  <si>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</si>
  <si>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</si>
  <si>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</si>
  <si>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</si>
  <si>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</si>
  <si>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</si>
  <si>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</si>
  <si>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</si>
  <si>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</si>
  <si>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</si>
  <si>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</si>
  <si>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</si>
  <si>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</si>
  <si>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</si>
  <si>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</si>
  <si>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</si>
  <si>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</si>
  <si>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</si>
  <si>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</si>
  <si>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</si>
  <si>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</si>
  <si>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</si>
  <si>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</si>
  <si>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</si>
  <si>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</si>
  <si>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</si>
  <si>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</si>
  <si>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</si>
  <si>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</si>
  <si>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</si>
  <si>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</si>
  <si>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</si>
  <si>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</si>
  <si>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</si>
  <si>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</si>
  <si>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</si>
  <si>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</si>
  <si>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</si>
  <si>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</si>
  <si>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</si>
  <si>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</si>
  <si>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</si>
  <si>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</si>
  <si>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</si>
  <si>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</si>
  <si>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</si>
  <si>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</si>
  <si>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</si>
  <si>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</si>
  <si>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</si>
  <si>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</si>
  <si>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</si>
  <si>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</si>
  <si>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</si>
  <si>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</si>
  <si>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</si>
  <si>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</si>
  <si>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</si>
  <si>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</si>
  <si>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</si>
  <si>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</si>
  <si>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</si>
  <si>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</si>
  <si>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</si>
  <si>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</si>
  <si>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</si>
  <si>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</si>
  <si>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</si>
  <si>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</si>
  <si>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</si>
  <si>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</si>
  <si>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</si>
  <si>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</si>
  <si>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</si>
  <si>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</si>
  <si>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</si>
  <si>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</si>
  <si>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</si>
  <si>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</si>
  <si>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</si>
  <si>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</si>
  <si>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</si>
  <si>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</si>
  <si>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</si>
  <si>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</si>
  <si>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</si>
  <si>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</si>
  <si>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</si>
  <si>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</si>
  <si>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</si>
  <si>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</si>
  <si>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</si>
  <si>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</si>
  <si>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</si>
  <si>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</si>
  <si>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</si>
  <si>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</si>
  <si>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</si>
  <si>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</si>
  <si>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</si>
  <si>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</si>
  <si>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</si>
  <si>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</si>
  <si>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</si>
  <si>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</si>
  <si>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</si>
  <si>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</si>
  <si>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</si>
  <si>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</si>
  <si>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</si>
  <si>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</si>
  <si>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</si>
  <si>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</si>
  <si>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</si>
  <si>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</si>
  <si>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</si>
  <si>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</si>
  <si>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</si>
  <si>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</si>
  <si>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</si>
  <si>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</si>
  <si>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</si>
  <si>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</si>
  <si>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</si>
  <si>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</si>
  <si>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</si>
  <si>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</si>
  <si>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</si>
  <si>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</si>
  <si>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</si>
  <si>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</si>
  <si>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</si>
  <si>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</si>
  <si>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</si>
  <si>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</si>
  <si>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</si>
  <si>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</si>
  <si>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</si>
  <si>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</si>
  <si>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</si>
  <si>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</si>
  <si>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</si>
  <si>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</si>
  <si>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</si>
  <si>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</si>
  <si>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</si>
  <si>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</si>
  <si>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</si>
  <si>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</si>
  <si>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</si>
  <si>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</si>
  <si>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</si>
  <si>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</si>
  <si>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</si>
  <si>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</si>
  <si>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</si>
  <si>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</si>
  <si>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</si>
  <si>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</si>
  <si>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</si>
  <si>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</si>
  <si>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</si>
  <si>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</si>
  <si>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</si>
  <si>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</si>
  <si>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</si>
  <si>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</si>
  <si>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</si>
  <si>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</si>
  <si>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</si>
  <si>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</si>
  <si>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</si>
  <si>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</si>
  <si>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</si>
  <si>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</si>
  <si>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</si>
  <si>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</si>
  <si>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</si>
  <si>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</si>
  <si>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</si>
  <si>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</si>
  <si>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</si>
  <si>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</si>
  <si>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</si>
  <si>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</si>
  <si>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</si>
  <si>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</si>
  <si>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</si>
  <si>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</si>
  <si>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</si>
  <si>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</si>
  <si>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</si>
  <si>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</si>
  <si>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</si>
  <si>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</si>
  <si>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</si>
  <si>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</si>
  <si>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</si>
  <si>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</si>
  <si>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</si>
  <si>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</si>
  <si>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</si>
  <si>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</si>
  <si>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</si>
  <si>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</si>
  <si>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</si>
  <si>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</si>
  <si>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</si>
  <si>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</si>
  <si>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</si>
  <si>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</si>
  <si>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</si>
  <si>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</si>
  <si>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</si>
  <si>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</si>
  <si>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</si>
  <si>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</si>
  <si>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</si>
  <si>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</si>
  <si>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</si>
  <si>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</si>
  <si>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</si>
  <si>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</si>
  <si>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</si>
  <si>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</si>
  <si>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</si>
  <si>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</si>
  <si>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</si>
  <si>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</si>
  <si>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</si>
  <si>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</si>
  <si>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</si>
  <si>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</si>
  <si>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</si>
  <si>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</si>
  <si>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</si>
  <si>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</si>
  <si>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</si>
  <si>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</si>
  <si>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</si>
  <si>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</si>
  <si>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</si>
  <si>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</si>
  <si>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</si>
  <si>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</si>
  <si>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</si>
  <si>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</si>
  <si>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</si>
  <si>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</si>
  <si>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</si>
  <si>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</si>
  <si>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</si>
  <si>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</si>
  <si>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</si>
  <si>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</si>
  <si>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</si>
  <si>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</si>
  <si>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</si>
  <si>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</si>
  <si>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</si>
  <si>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</si>
  <si>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</si>
  <si>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</si>
  <si>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</si>
  <si>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</si>
  <si>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</si>
  <si>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</si>
  <si>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</si>
  <si>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</si>
  <si>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</si>
  <si>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</si>
  <si>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</si>
  <si>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</si>
  <si>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</si>
  <si>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</si>
  <si>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</si>
  <si>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</si>
  <si>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</si>
  <si>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</si>
  <si>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</si>
  <si>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</si>
  <si>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</si>
  <si>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</si>
  <si>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</si>
  <si>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</si>
  <si>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</si>
  <si>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</si>
  <si>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</si>
  <si>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</si>
  <si>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</si>
  <si>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</si>
  <si>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</si>
  <si>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</si>
  <si>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</si>
  <si>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</si>
  <si>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</si>
  <si>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</si>
  <si>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</si>
  <si>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</si>
  <si>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</si>
  <si>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</si>
  <si>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</si>
  <si>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</si>
  <si>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</si>
  <si>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</si>
  <si>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</si>
  <si>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</si>
  <si>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</si>
  <si>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</si>
  <si>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</si>
  <si>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</si>
  <si>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</si>
  <si>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</si>
  <si>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</si>
  <si>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</si>
  <si>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</si>
  <si>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</si>
  <si>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</si>
  <si>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</si>
  <si>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</si>
  <si>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</si>
  <si>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</si>
  <si>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</si>
  <si>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</si>
  <si>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</si>
  <si>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</si>
  <si>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</si>
  <si>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</si>
  <si>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</si>
  <si>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</si>
  <si>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</si>
  <si>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</si>
  <si>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</si>
  <si>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</si>
  <si>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</si>
  <si>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</si>
  <si>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</si>
  <si>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</si>
  <si>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</si>
  <si>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</si>
  <si>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</si>
  <si>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</si>
  <si>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</si>
  <si>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</si>
  <si>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</si>
  <si>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</si>
  <si>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</si>
  <si>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</si>
  <si>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</si>
  <si>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</si>
  <si>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</si>
  <si>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</si>
  <si>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</si>
  <si>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</si>
  <si>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</si>
  <si>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</si>
  <si>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</si>
  <si>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</si>
  <si>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</si>
  <si>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</si>
  <si>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</si>
  <si>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</si>
  <si>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</si>
  <si>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</si>
  <si>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</si>
  <si>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</si>
  <si>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</si>
  <si>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</si>
  <si>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</si>
  <si>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</si>
  <si>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</si>
  <si>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</si>
  <si>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</si>
  <si>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</si>
  <si>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</si>
  <si>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</si>
  <si>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</si>
  <si>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</si>
  <si>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</si>
  <si>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</si>
  <si>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</si>
  <si>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</si>
  <si>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</si>
  <si>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</si>
  <si>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</si>
  <si>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</si>
  <si>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</si>
  <si>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</si>
  <si>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</si>
  <si>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</si>
  <si>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</si>
  <si>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</si>
  <si>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</si>
  <si>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</si>
  <si>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</si>
  <si>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</si>
  <si>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</si>
  <si>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</si>
  <si>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</si>
  <si>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</si>
  <si>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</si>
  <si>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</si>
  <si>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</si>
  <si>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</si>
  <si>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</si>
  <si>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</si>
  <si>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</si>
  <si>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</si>
  <si>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</si>
  <si>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</si>
  <si>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</si>
  <si>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</si>
  <si>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</si>
  <si>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</si>
  <si>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</si>
  <si>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</si>
  <si>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</si>
  <si>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</si>
  <si>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</si>
  <si>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</si>
  <si>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</si>
  <si>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</si>
  <si>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</si>
  <si>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</si>
  <si>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</si>
  <si>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</si>
  <si>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</si>
  <si>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</si>
  <si>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</si>
  <si>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</si>
  <si>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</si>
  <si>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</si>
  <si>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</si>
  <si>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</si>
  <si>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</si>
  <si>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</si>
  <si>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</si>
  <si>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</si>
  <si>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</si>
  <si>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</si>
  <si>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</si>
  <si>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</si>
  <si>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</si>
  <si>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</si>
  <si>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</si>
  <si>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</si>
  <si>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</si>
  <si>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</si>
  <si>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</si>
  <si>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</si>
  <si>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</si>
  <si>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</si>
  <si>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</si>
  <si>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</si>
  <si>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</si>
  <si>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</si>
  <si>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</si>
  <si>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</si>
  <si>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</si>
  <si>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</si>
  <si>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</si>
  <si>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</si>
  <si>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</si>
  <si>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</si>
  <si>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</si>
  <si>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</si>
  <si>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</si>
  <si>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</si>
  <si>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</si>
  <si>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</si>
  <si>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</si>
  <si>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</si>
  <si>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</si>
  <si>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</si>
  <si>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</si>
  <si>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</si>
  <si>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</si>
  <si>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</si>
  <si>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</si>
  <si>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</si>
  <si>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</si>
  <si>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</si>
  <si>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</si>
  <si>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</si>
  <si>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</si>
  <si>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</si>
  <si>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</si>
  <si>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</si>
  <si>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</si>
  <si>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</si>
  <si>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</si>
  <si>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</si>
  <si>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</si>
  <si>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</si>
  <si>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</si>
  <si>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</si>
  <si>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</si>
  <si>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</si>
  <si>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</si>
  <si>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</si>
  <si>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</si>
  <si>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</si>
  <si>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</si>
  <si>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</si>
  <si>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</si>
  <si>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</si>
  <si>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</si>
  <si>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</si>
  <si>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</si>
  <si>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</si>
  <si>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</si>
  <si>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</si>
  <si>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</si>
  <si>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</si>
  <si>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</si>
  <si>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</si>
  <si>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</si>
  <si>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</si>
  <si>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</si>
  <si>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</si>
  <si>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</si>
  <si>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</si>
  <si>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</si>
  <si>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</si>
  <si>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</si>
  <si>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</si>
  <si>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</si>
  <si>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</si>
  <si>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</si>
  <si>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</si>
  <si>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</si>
  <si>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</si>
  <si>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</si>
  <si>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</si>
  <si>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</si>
  <si>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</si>
  <si>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</si>
  <si>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</si>
  <si>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</si>
  <si>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</si>
  <si>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</si>
  <si>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</si>
  <si>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</si>
  <si>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</si>
  <si>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</si>
  <si>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</si>
  <si>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</si>
  <si>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</si>
  <si>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</si>
  <si>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</si>
  <si>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</si>
  <si>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</si>
  <si>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</si>
  <si>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</si>
  <si>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</si>
  <si>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</si>
  <si>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</si>
  <si>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</si>
  <si>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</si>
  <si>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</si>
  <si>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</si>
  <si>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</si>
  <si>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</si>
  <si>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</si>
  <si>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</si>
  <si>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</si>
  <si>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</si>
  <si>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</si>
  <si>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</si>
  <si>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</si>
  <si>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</si>
  <si>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</si>
  <si>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</si>
  <si>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</si>
  <si>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</si>
  <si>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</si>
  <si>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</si>
  <si>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</si>
  <si>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</si>
  <si>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</si>
  <si>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</si>
  <si>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</si>
  <si>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</si>
  <si>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</si>
  <si>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</si>
  <si>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</si>
  <si>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</si>
  <si>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</si>
  <si>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</si>
  <si>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</si>
  <si>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</si>
  <si>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</si>
  <si>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</si>
  <si>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</si>
  <si>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</si>
  <si>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</si>
  <si>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</si>
  <si>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</si>
  <si>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</si>
  <si>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</si>
  <si>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</si>
  <si>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</si>
  <si>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</si>
  <si>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</si>
  <si>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</si>
  <si>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</si>
  <si>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</si>
  <si>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</si>
  <si>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</si>
  <si>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</si>
  <si>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</si>
  <si>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</si>
  <si>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</si>
  <si>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</si>
  <si>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</si>
  <si>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</si>
  <si>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</si>
  <si>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</si>
  <si>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</si>
  <si>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</si>
  <si>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</si>
  <si>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</si>
  <si>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</si>
  <si>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</si>
  <si>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</si>
  <si>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</si>
  <si>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</si>
  <si>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</si>
  <si>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</si>
  <si>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</si>
  <si>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</si>
  <si>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</si>
  <si>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</si>
  <si>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</si>
  <si>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</si>
  <si>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</si>
  <si>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</si>
  <si>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</si>
  <si>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</si>
  <si>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</si>
  <si>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</si>
  <si>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</si>
  <si>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</si>
  <si>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</si>
  <si>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</si>
  <si>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</si>
  <si>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</si>
  <si>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</si>
  <si>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</si>
  <si>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</si>
  <si>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</si>
  <si>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</si>
  <si>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</si>
  <si>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</si>
  <si>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</si>
  <si>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</si>
  <si>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</si>
  <si>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</si>
  <si>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</si>
  <si>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</si>
  <si>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</si>
  <si>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</si>
  <si>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</si>
  <si>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</si>
  <si>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</si>
  <si>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</si>
  <si>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</si>
  <si>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</si>
  <si>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</si>
  <si>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</si>
  <si>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</si>
  <si>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</si>
  <si>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</si>
  <si>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</si>
  <si>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</si>
  <si>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</si>
  <si>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</si>
  <si>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</si>
  <si>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</si>
  <si>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</si>
  <si>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</si>
  <si>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</si>
  <si>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</si>
  <si>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</si>
  <si>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</si>
  <si>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</si>
  <si>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</si>
  <si>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</si>
  <si>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</si>
  <si>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</si>
  <si>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</si>
  <si>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</si>
  <si>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</si>
  <si>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</si>
  <si>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</si>
  <si>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</si>
  <si>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</si>
  <si>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</si>
  <si>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</si>
  <si>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</si>
  <si>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</si>
  <si>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</si>
  <si>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</si>
  <si>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</si>
  <si>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</si>
  <si>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</si>
  <si>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</si>
  <si>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</si>
  <si>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</si>
  <si>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</si>
  <si>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</si>
  <si>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</si>
  <si>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</si>
  <si>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</si>
  <si>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</si>
  <si>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</si>
  <si>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</si>
  <si>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</si>
  <si>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</si>
  <si>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</si>
  <si>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</si>
  <si>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</si>
  <si>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</si>
  <si>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</si>
  <si>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</si>
  <si>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</si>
  <si>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</si>
  <si>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</si>
  <si>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</si>
  <si>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</si>
  <si>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</si>
  <si>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</si>
  <si>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</si>
  <si>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</si>
  <si>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</si>
  <si>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</si>
  <si>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</si>
  <si>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</si>
  <si>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</si>
  <si>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</si>
  <si>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</si>
  <si>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</si>
  <si>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</si>
  <si>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</si>
  <si>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</si>
  <si>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</si>
  <si>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</si>
  <si>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</si>
  <si>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</si>
  <si>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</si>
  <si>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</si>
  <si>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</si>
  <si>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</si>
  <si>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</si>
  <si>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</si>
  <si>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</si>
  <si>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</si>
  <si>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</si>
  <si>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</si>
  <si>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</si>
  <si>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</si>
  <si>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</si>
  <si>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</si>
  <si>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</si>
  <si>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</si>
  <si>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</si>
  <si>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</si>
  <si>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</si>
  <si>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</si>
  <si>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</si>
  <si>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</si>
  <si>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</si>
  <si>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</si>
  <si>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</si>
  <si>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</si>
  <si>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</si>
  <si>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</si>
  <si>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</si>
  <si>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</si>
  <si>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</si>
  <si>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</si>
  <si>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</si>
  <si>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</si>
  <si>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</si>
  <si>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</si>
  <si>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</si>
  <si>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</si>
  <si>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</si>
  <si>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</si>
  <si>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</si>
  <si>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</si>
  <si>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</si>
  <si>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</si>
  <si>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</si>
  <si>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</si>
  <si>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</si>
  <si>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</si>
  <si>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</si>
  <si>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</si>
  <si>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</si>
  <si>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</si>
  <si>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</si>
  <si>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</si>
  <si>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</si>
  <si>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</si>
  <si>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</si>
  <si>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</si>
  <si>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</si>
  <si>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</si>
  <si>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</si>
  <si>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</si>
  <si>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</si>
  <si>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</si>
  <si>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</si>
  <si>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</si>
  <si>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</si>
  <si>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</si>
  <si>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</si>
  <si>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</si>
  <si>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</si>
  <si>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</si>
  <si>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</si>
  <si>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</si>
  <si>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</si>
  <si>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</si>
  <si>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</si>
  <si>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</si>
  <si>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</si>
  <si>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</si>
  <si>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</si>
  <si>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</si>
  <si>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</si>
  <si>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</si>
  <si>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</si>
  <si>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</si>
  <si>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</si>
  <si>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</si>
  <si>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</si>
  <si>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</si>
  <si>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</si>
  <si>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</si>
  <si>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</si>
  <si>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</si>
  <si>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</si>
  <si>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</si>
  <si>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</si>
  <si>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</si>
  <si>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</si>
  <si>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</si>
  <si>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</si>
  <si>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</si>
  <si>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</si>
  <si>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</si>
  <si>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</si>
  <si>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</si>
  <si>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</si>
  <si>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</si>
  <si>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</si>
  <si>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</si>
  <si>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</si>
  <si>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</si>
  <si>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</si>
  <si>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</si>
  <si>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</si>
  <si>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</si>
  <si>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</si>
  <si>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</si>
  <si>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</si>
  <si>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</si>
  <si>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</si>
  <si>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</si>
  <si>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</si>
  <si>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</si>
  <si>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</si>
  <si>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</si>
  <si>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</si>
  <si>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</si>
  <si>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</si>
  <si>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</si>
  <si>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</si>
  <si>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</si>
  <si>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</si>
  <si>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</si>
  <si>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</si>
  <si>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</si>
  <si>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</si>
  <si>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</si>
  <si>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</si>
  <si>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</si>
  <si>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</si>
  <si>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</si>
  <si>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</si>
  <si>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</si>
  <si>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</si>
  <si>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</si>
  <si>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</si>
  <si>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</si>
  <si>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</si>
  <si>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</si>
  <si>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</si>
  <si>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</si>
  <si>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</si>
  <si>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</si>
  <si>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</si>
  <si>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</si>
  <si>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</si>
  <si>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</si>
  <si>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</si>
  <si>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</si>
  <si>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</si>
  <si>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</si>
  <si>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</si>
  <si>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</si>
  <si>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</si>
  <si>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</si>
  <si>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</si>
  <si>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</si>
  <si>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</si>
  <si>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</si>
  <si>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</si>
  <si>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</si>
  <si>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</si>
  <si>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</si>
  <si>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</si>
  <si>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</si>
  <si>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</si>
  <si>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</si>
  <si>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</si>
  <si>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</si>
  <si>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</si>
  <si>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</si>
  <si>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</si>
  <si>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</si>
  <si>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</si>
  <si>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</si>
  <si>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</si>
  <si>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</si>
  <si>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</si>
  <si>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</si>
  <si>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</si>
  <si>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</si>
  <si>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</si>
  <si>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</si>
  <si>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</si>
  <si>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</si>
  <si>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</si>
  <si>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</si>
  <si>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</si>
  <si>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</si>
  <si>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</si>
  <si>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</si>
  <si>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</si>
  <si>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</si>
  <si>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</si>
  <si>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</si>
  <si>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</si>
  <si>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</si>
  <si>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</si>
  <si>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</si>
  <si>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</si>
  <si>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</si>
  <si>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</si>
  <si>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</si>
  <si>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</si>
  <si>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</si>
  <si>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</si>
  <si>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</si>
  <si>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</si>
  <si>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</si>
  <si>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</si>
  <si>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</si>
  <si>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</si>
  <si>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</si>
  <si>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</si>
  <si>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</si>
  <si>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</si>
  <si>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</si>
  <si>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</si>
  <si>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</si>
  <si>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</si>
  <si>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</si>
  <si>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</si>
  <si>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</si>
  <si>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</si>
  <si>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</si>
  <si>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</si>
  <si>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</si>
  <si>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</si>
  <si>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</si>
  <si>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</si>
  <si>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</si>
  <si>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</si>
  <si>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</si>
  <si>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</si>
  <si>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</si>
  <si>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</si>
  <si>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</si>
  <si>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</si>
  <si>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</si>
  <si>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</si>
  <si>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</si>
  <si>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</si>
  <si>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</si>
  <si>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</si>
  <si>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</si>
  <si>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</si>
  <si>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</si>
  <si>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</si>
  <si>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</si>
  <si>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</si>
  <si>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</si>
  <si>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</si>
  <si>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</si>
  <si>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</si>
  <si>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</si>
  <si>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</si>
  <si>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</si>
  <si>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</si>
  <si>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</si>
  <si>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</si>
  <si>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</si>
  <si>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</si>
  <si>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</si>
  <si>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</si>
  <si>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</si>
  <si>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</si>
  <si>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</si>
  <si>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</si>
  <si>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</si>
  <si>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</si>
  <si>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</si>
  <si>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</si>
  <si>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</si>
  <si>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</si>
  <si>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</si>
  <si>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</si>
  <si>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</si>
  <si>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</si>
  <si>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</si>
  <si>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</si>
  <si>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</si>
  <si>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</si>
  <si>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</si>
  <si>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</si>
  <si>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</si>
  <si>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</si>
  <si>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</si>
  <si>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</si>
  <si>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</si>
  <si>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</si>
  <si>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</si>
  <si>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</si>
  <si>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</si>
  <si>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</si>
  <si>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</si>
  <si>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</si>
  <si>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</si>
  <si>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</si>
  <si>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</si>
  <si>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</si>
  <si>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</si>
  <si>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</si>
  <si>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</si>
  <si>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</si>
  <si>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</si>
  <si>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</si>
  <si>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</si>
  <si>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</si>
  <si>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</si>
  <si>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</si>
  <si>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</si>
  <si>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</si>
  <si>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</si>
  <si>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</si>
  <si>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</si>
  <si>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</si>
  <si>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</si>
  <si>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</si>
  <si>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</si>
  <si>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</si>
  <si>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</si>
  <si>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</si>
  <si>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</si>
  <si>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</si>
  <si>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</si>
  <si>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</si>
  <si>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</si>
  <si>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</si>
  <si>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</si>
  <si>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</si>
  <si>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</si>
  <si>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</si>
  <si>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</si>
  <si>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</si>
  <si>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</si>
  <si>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</si>
  <si>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</si>
  <si>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</si>
  <si>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</si>
  <si>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</si>
  <si>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</si>
  <si>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</si>
  <si>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</si>
  <si>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</si>
  <si>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</si>
  <si>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</si>
  <si>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</si>
  <si>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</si>
  <si>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</si>
  <si>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</si>
  <si>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</si>
  <si>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</si>
  <si>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</si>
  <si>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</si>
  <si>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</si>
  <si>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</si>
  <si>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</si>
  <si>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</si>
  <si>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</si>
  <si>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</si>
  <si>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</si>
  <si>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</si>
  <si>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</si>
  <si>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</si>
  <si>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</si>
  <si>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</si>
  <si>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</si>
  <si>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</si>
  <si>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</si>
  <si>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</si>
  <si>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</si>
  <si>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</si>
  <si>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</si>
  <si>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</si>
  <si>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</si>
  <si>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</si>
  <si>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</si>
  <si>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</si>
  <si>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</si>
  <si>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</si>
  <si>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</si>
  <si>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</si>
  <si>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</si>
  <si>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</si>
  <si>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</si>
  <si>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</si>
  <si>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</si>
  <si>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</si>
  <si>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</si>
  <si>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</si>
  <si>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</si>
  <si>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</si>
  <si>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</si>
  <si>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</si>
  <si>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</si>
  <si>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</si>
  <si>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</si>
  <si>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</si>
  <si>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</si>
  <si>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</si>
  <si>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</si>
  <si>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</si>
  <si>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</si>
  <si>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</si>
  <si>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</si>
  <si>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</si>
  <si>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</si>
  <si>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</si>
  <si>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</si>
  <si>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</si>
  <si>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</si>
  <si>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</si>
  <si>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</si>
  <si>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</si>
  <si>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</si>
  <si>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</si>
  <si>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</si>
  <si>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</si>
  <si>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</si>
  <si>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</si>
  <si>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</si>
  <si>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</si>
  <si>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</si>
  <si>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</si>
  <si>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</si>
  <si>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</si>
  <si>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</si>
  <si>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</si>
  <si>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</si>
  <si>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</si>
  <si>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</si>
  <si>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</si>
  <si>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</si>
  <si>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</si>
  <si>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</si>
  <si>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</si>
  <si>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</si>
  <si>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</si>
  <si>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</si>
  <si>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</si>
  <si>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</si>
  <si>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</si>
  <si>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</si>
  <si>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</si>
  <si>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</si>
  <si>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</si>
  <si>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</si>
  <si>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</si>
  <si>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</si>
  <si>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</si>
  <si>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</si>
  <si>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</si>
  <si>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</si>
  <si>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</si>
  <si>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</si>
  <si>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</si>
  <si>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</si>
  <si>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</si>
  <si>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</si>
  <si>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</si>
  <si>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</si>
  <si>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</si>
  <si>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</si>
  <si>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</si>
  <si>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</si>
  <si>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</si>
  <si>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</si>
  <si>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</si>
  <si>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</si>
  <si>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</si>
  <si>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</si>
  <si>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</si>
  <si>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</si>
  <si>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</si>
  <si>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</si>
  <si>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</si>
  <si>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</si>
  <si>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</si>
  <si>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</si>
  <si>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</si>
  <si>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</si>
  <si>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</si>
  <si>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</si>
  <si>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</si>
  <si>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</si>
  <si>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</si>
  <si>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</si>
  <si>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</si>
  <si>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</si>
  <si>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</si>
  <si>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</si>
  <si>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</si>
  <si>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</si>
  <si>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</si>
  <si>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</si>
  <si>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</si>
  <si>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</si>
  <si>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</si>
  <si>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</si>
  <si>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</si>
  <si>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</si>
  <si>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</si>
  <si>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</si>
  <si>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</si>
  <si>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</si>
  <si>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</si>
  <si>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</si>
  <si>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</si>
  <si>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</si>
  <si>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</si>
  <si>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</si>
  <si>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</si>
  <si>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</si>
  <si>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</si>
  <si>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</si>
  <si>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</si>
  <si>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</si>
  <si>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</si>
  <si>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</si>
  <si>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</si>
  <si>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</si>
  <si>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</si>
  <si>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</si>
  <si>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</si>
  <si>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</si>
  <si>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</si>
  <si>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</si>
  <si>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</si>
  <si>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</si>
  <si>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</si>
  <si>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</si>
  <si>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</si>
  <si>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</si>
  <si>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</si>
  <si>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</si>
  <si>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</si>
  <si>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</si>
  <si>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</si>
  <si>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</si>
  <si>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</si>
  <si>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</si>
  <si>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</si>
  <si>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</si>
  <si>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</si>
  <si>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</si>
  <si>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</si>
  <si>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</si>
  <si>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</si>
  <si>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</si>
  <si>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</si>
  <si>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</si>
  <si>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</si>
  <si>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</si>
  <si>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</si>
  <si>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</si>
  <si>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</si>
  <si>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</si>
  <si>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</si>
  <si>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</si>
  <si>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</si>
  <si>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</si>
  <si>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</si>
  <si>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</si>
  <si>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</si>
  <si>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</si>
  <si>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</si>
  <si>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</si>
  <si>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</si>
  <si>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</si>
  <si>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</si>
  <si>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</si>
  <si>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</si>
  <si>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</si>
  <si>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</si>
  <si>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</si>
  <si>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</si>
  <si>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</si>
  <si>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</si>
  <si>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</si>
  <si>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</si>
  <si>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</si>
  <si>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</si>
  <si>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</si>
  <si>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</si>
  <si>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</si>
  <si>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</si>
  <si>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</si>
  <si>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</si>
  <si>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</si>
  <si>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</si>
  <si>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</si>
  <si>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</si>
  <si>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</si>
  <si>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</si>
  <si>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</si>
  <si>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</si>
  <si>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</si>
  <si>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</si>
  <si>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</si>
  <si>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</si>
  <si>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</si>
  <si>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</si>
  <si>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</si>
  <si>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</si>
  <si>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</si>
  <si>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</si>
  <si>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</si>
  <si>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</si>
  <si>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</si>
  <si>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</si>
  <si>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</si>
  <si>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</si>
  <si>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</si>
  <si>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</si>
  <si>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</si>
  <si>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</si>
  <si>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</si>
  <si>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</si>
  <si>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</si>
  <si>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</si>
  <si>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</si>
  <si>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</si>
  <si>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</si>
  <si>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</si>
  <si>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</si>
  <si>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</si>
  <si>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</si>
  <si>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</si>
  <si>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</si>
  <si>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</si>
  <si>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</si>
  <si>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</si>
  <si>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</si>
  <si>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</si>
  <si>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</si>
  <si>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</si>
  <si>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</si>
  <si>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</si>
  <si>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</si>
  <si>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</si>
  <si>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</si>
  <si>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</si>
  <si>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</si>
  <si>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</si>
  <si>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</si>
  <si>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</si>
  <si>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</si>
  <si>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</si>
  <si>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</si>
  <si>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</si>
  <si>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</si>
  <si>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</si>
  <si>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</si>
  <si>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</si>
  <si>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</si>
  <si>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</si>
  <si>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</si>
  <si>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</si>
  <si>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</si>
  <si>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</si>
  <si>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</si>
  <si>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</si>
  <si>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</si>
  <si>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</si>
  <si>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</si>
  <si>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</si>
  <si>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</si>
  <si>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</si>
  <si>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</si>
  <si>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</si>
  <si>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</si>
  <si>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</si>
  <si>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</si>
  <si>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</si>
  <si>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</si>
  <si>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</si>
  <si>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</si>
  <si>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</si>
  <si>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</si>
  <si>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</si>
  <si>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</si>
  <si>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</si>
  <si>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</si>
  <si>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</si>
  <si>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</si>
  <si>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</si>
  <si>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</si>
  <si>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</si>
  <si>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</si>
  <si>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</si>
  <si>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</si>
  <si>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</si>
  <si>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</si>
  <si>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</si>
  <si>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</si>
  <si>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</si>
  <si>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</si>
  <si>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</si>
  <si>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</si>
  <si>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</si>
  <si>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</si>
  <si>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</si>
  <si>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</si>
  <si>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</si>
  <si>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</si>
  <si>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</si>
  <si>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</si>
  <si>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</si>
  <si>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</si>
  <si>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</si>
  <si>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</si>
  <si>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</si>
  <si>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</si>
  <si>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</si>
  <si>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</si>
  <si>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</si>
  <si>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</si>
  <si>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</si>
  <si>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</si>
  <si>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</si>
  <si>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</si>
  <si>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</si>
  <si>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</si>
  <si>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</si>
  <si>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</si>
  <si>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</si>
  <si>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</si>
  <si>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</si>
  <si>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</si>
  <si>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</si>
  <si>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</si>
  <si>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</si>
  <si>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</si>
  <si>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</si>
  <si>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</si>
  <si>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</si>
  <si>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</si>
  <si>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</si>
  <si>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</si>
  <si>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</si>
  <si>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</si>
  <si>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</si>
  <si>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</si>
  <si>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</si>
  <si>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</si>
  <si>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</si>
  <si>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</si>
  <si>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</si>
  <si>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</si>
  <si>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</si>
  <si>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</si>
  <si>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</si>
  <si>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</si>
  <si>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</si>
  <si>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</si>
  <si>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</si>
  <si>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</si>
  <si>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</si>
  <si>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</si>
  <si>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</si>
  <si>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</si>
  <si>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</si>
  <si>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</si>
  <si>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</si>
  <si>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</si>
  <si>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</si>
  <si>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</si>
  <si>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</si>
  <si>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</si>
  <si>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</si>
  <si>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</si>
  <si>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</si>
  <si>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</si>
  <si>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</si>
  <si>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</si>
  <si>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</si>
  <si>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</si>
  <si>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</si>
  <si>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</si>
  <si>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</si>
  <si>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</si>
  <si>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</si>
  <si>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</si>
  <si>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</si>
  <si>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</si>
  <si>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</si>
  <si>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</si>
  <si>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</si>
  <si>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</si>
  <si>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</si>
  <si>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</si>
  <si>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</si>
  <si>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</si>
  <si>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</si>
  <si>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</si>
  <si>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</si>
  <si>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</si>
  <si>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</si>
  <si>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</si>
  <si>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</si>
  <si>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</si>
  <si>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</si>
  <si>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</si>
  <si>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</si>
  <si>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</si>
  <si>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</si>
  <si>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</si>
  <si>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</si>
  <si>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</si>
  <si>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</si>
  <si>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</si>
  <si>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</si>
  <si>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</si>
  <si>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</si>
  <si>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</si>
  <si>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</si>
  <si>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</si>
  <si>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</si>
  <si>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</si>
  <si>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</si>
  <si>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</si>
  <si>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</si>
  <si>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</si>
  <si>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</si>
  <si>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</si>
  <si>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</si>
  <si>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</si>
  <si>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</si>
  <si>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</si>
  <si>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</si>
  <si>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</si>
  <si>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</si>
  <si>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</si>
  <si>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</si>
  <si>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</si>
  <si>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</si>
  <si>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</si>
  <si>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</si>
  <si>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</si>
  <si>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</si>
  <si>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</si>
  <si>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</si>
  <si>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</si>
  <si>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</si>
  <si>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</si>
  <si>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</si>
  <si>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</si>
  <si>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</si>
  <si>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</si>
  <si>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</si>
  <si>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</si>
  <si>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</si>
  <si>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</si>
  <si>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</si>
  <si>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</si>
  <si>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</si>
  <si>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</si>
  <si>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</si>
  <si>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</si>
  <si>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</si>
  <si>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</si>
  <si>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</si>
  <si>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</si>
  <si>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</si>
  <si>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</si>
  <si>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</si>
  <si>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</si>
  <si>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</si>
  <si>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</si>
  <si>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</si>
  <si>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</si>
  <si>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</si>
  <si>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</si>
  <si>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</si>
  <si>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</si>
  <si>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</si>
  <si>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</si>
  <si>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</si>
  <si>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</si>
  <si>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</si>
  <si>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</si>
  <si>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</si>
  <si>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</si>
  <si>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</si>
  <si>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</si>
  <si>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</si>
  <si>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</si>
  <si>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</si>
  <si>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</si>
  <si>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</si>
  <si>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</si>
  <si>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</si>
  <si>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</si>
  <si>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</si>
  <si>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</si>
  <si>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</si>
  <si>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</si>
  <si>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</si>
  <si>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</si>
  <si>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</si>
  <si>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</si>
  <si>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</si>
  <si>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</si>
  <si>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</si>
  <si>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</si>
  <si>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</si>
  <si>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</si>
  <si>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</si>
  <si>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</si>
  <si>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</si>
  <si>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</si>
  <si>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</si>
  <si>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</si>
  <si>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</si>
  <si>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</si>
  <si>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</si>
  <si>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</si>
  <si>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</si>
  <si>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</si>
  <si>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</si>
  <si>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</si>
  <si>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</si>
  <si>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</si>
  <si>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</si>
  <si>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</si>
  <si>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</si>
  <si>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</si>
  <si>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</si>
  <si>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</si>
  <si>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</si>
  <si>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</si>
  <si>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</si>
  <si>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</si>
  <si>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</si>
  <si>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</si>
  <si>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</si>
  <si>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</si>
  <si>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</si>
  <si>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</si>
  <si>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</si>
  <si>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</si>
  <si>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</si>
  <si>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</si>
  <si>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</si>
  <si>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</si>
  <si>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</si>
  <si>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</si>
  <si>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</si>
  <si>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</si>
  <si>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</si>
  <si>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</si>
  <si>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</si>
  <si>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</si>
  <si>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</si>
  <si>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</si>
  <si>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</si>
  <si>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</si>
  <si>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</si>
  <si>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</si>
  <si>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</si>
  <si>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</si>
  <si>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</si>
  <si>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</si>
  <si>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</si>
  <si>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</si>
  <si>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</si>
  <si>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</si>
  <si>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</si>
  <si>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</si>
  <si>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</si>
  <si>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</si>
  <si>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</si>
  <si>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</si>
  <si>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</si>
  <si>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</si>
  <si>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</si>
  <si>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</si>
  <si>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</si>
  <si>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</si>
  <si>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</si>
  <si>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</si>
  <si>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</si>
  <si>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</si>
  <si>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</si>
  <si>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</si>
  <si>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</si>
  <si>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</si>
  <si>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</si>
  <si>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</si>
  <si>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</si>
  <si>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</si>
  <si>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</si>
  <si>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</si>
  <si>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</si>
  <si>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</si>
  <si>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</si>
  <si>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</si>
  <si>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</si>
  <si>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</si>
  <si>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</si>
  <si>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</si>
  <si>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</si>
  <si>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</si>
  <si>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</si>
  <si>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</si>
  <si>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</si>
  <si>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</si>
  <si>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</si>
  <si>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</si>
  <si>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</si>
  <si>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</si>
  <si>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</si>
  <si>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</si>
  <si>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</si>
  <si>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</si>
  <si>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</si>
  <si>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</si>
  <si>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</si>
  <si>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</si>
  <si>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</si>
  <si>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</si>
  <si>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</si>
  <si>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</si>
  <si>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</si>
  <si>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</si>
  <si>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</si>
  <si>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</si>
  <si>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</si>
  <si>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</si>
  <si>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</si>
  <si>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</si>
  <si>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</si>
  <si>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</si>
  <si>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</si>
  <si>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</si>
  <si>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</si>
  <si>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</si>
  <si>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</si>
  <si>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</si>
  <si>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</si>
  <si>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</si>
  <si>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</si>
  <si>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</si>
  <si>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</si>
  <si>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</si>
  <si>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</si>
  <si>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</si>
  <si>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</si>
  <si>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</si>
  <si>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</si>
  <si>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</si>
  <si>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</si>
  <si>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</si>
  <si>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</si>
  <si>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</si>
  <si>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</si>
  <si>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</si>
  <si>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</si>
  <si>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</si>
  <si>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</si>
  <si>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</si>
  <si>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</si>
  <si>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</si>
  <si>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</si>
  <si>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</si>
  <si>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</si>
  <si>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</si>
  <si>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</si>
  <si>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</si>
  <si>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</si>
  <si>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</si>
  <si>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</si>
  <si>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</si>
  <si>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</si>
  <si>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</si>
  <si>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</si>
  <si>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</si>
  <si>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</si>
  <si>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</si>
  <si>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</si>
  <si>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</si>
  <si>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</si>
  <si>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</si>
  <si>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</si>
  <si>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</si>
  <si>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</si>
  <si>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</si>
  <si>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</si>
  <si>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</si>
  <si>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</si>
  <si>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</si>
  <si>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</si>
  <si>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</si>
  <si>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</si>
  <si>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</si>
  <si>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</si>
  <si>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</si>
  <si>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</si>
  <si>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</si>
  <si>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</si>
  <si>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</si>
  <si>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</si>
  <si>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</si>
  <si>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</si>
  <si>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</si>
  <si>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</si>
  <si>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</si>
  <si>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</si>
  <si>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</si>
  <si>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</si>
  <si>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</si>
  <si>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</si>
  <si>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</si>
  <si>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</si>
  <si>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</si>
  <si>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</si>
  <si>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</si>
  <si>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</si>
  <si>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</si>
  <si>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</si>
  <si>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</si>
  <si>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</si>
  <si>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</si>
  <si>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</si>
  <si>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</si>
  <si>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</si>
  <si>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</si>
  <si>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</si>
  <si>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</si>
  <si>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</si>
  <si>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</si>
  <si>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</si>
  <si>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</si>
  <si>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</si>
  <si>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</si>
  <si>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</si>
  <si>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</si>
  <si>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</si>
  <si>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</si>
  <si>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</si>
  <si>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</si>
  <si>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</si>
  <si>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</si>
  <si>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</si>
  <si>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</si>
  <si>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</si>
  <si>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</si>
  <si>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</si>
  <si>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</si>
  <si>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</si>
  <si>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</si>
  <si>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</si>
  <si>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</si>
  <si>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</si>
  <si>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</si>
  <si>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</si>
  <si>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</si>
  <si>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</si>
  <si>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</si>
  <si>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</si>
  <si>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</si>
  <si>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</si>
  <si>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</si>
  <si>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</si>
  <si>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</si>
  <si>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</si>
  <si>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</si>
  <si>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</si>
  <si>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</si>
  <si>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</si>
  <si>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</si>
  <si>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</si>
  <si>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</si>
  <si>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</si>
  <si>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</si>
  <si>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</si>
  <si>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</si>
  <si>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</si>
  <si>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</si>
  <si>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</si>
  <si>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</si>
  <si>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</si>
  <si>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</si>
  <si>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</si>
  <si>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</si>
  <si>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</si>
  <si>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</si>
  <si>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</si>
  <si>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</si>
  <si>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</si>
  <si>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</si>
  <si>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</si>
  <si>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</si>
  <si>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</si>
  <si>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</si>
  <si>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</si>
  <si>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</si>
  <si>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</si>
  <si>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</si>
  <si>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</si>
  <si>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</si>
  <si>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</si>
  <si>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</si>
  <si>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</si>
  <si>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</si>
  <si>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</si>
  <si>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</si>
  <si>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</si>
  <si>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</si>
  <si>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</si>
  <si>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</si>
  <si>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</si>
  <si>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</si>
  <si>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</si>
  <si>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</si>
  <si>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</si>
  <si>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</si>
  <si>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</si>
  <si>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</si>
  <si>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</si>
  <si>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</si>
  <si>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</si>
  <si>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</si>
  <si>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</si>
  <si>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</si>
  <si>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</si>
  <si>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</si>
  <si>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</si>
  <si>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</si>
  <si>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</si>
  <si>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</si>
  <si>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</si>
  <si>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</si>
  <si>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</si>
  <si>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</si>
  <si>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</si>
  <si>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</si>
  <si>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</si>
  <si>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</si>
  <si>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</si>
  <si>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</si>
  <si>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</si>
  <si>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</si>
  <si>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</si>
  <si>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</si>
  <si>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</si>
  <si>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</si>
  <si>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</si>
  <si>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</si>
  <si>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</si>
  <si>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</si>
  <si>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</si>
  <si>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</si>
  <si>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</si>
  <si>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</si>
  <si>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</si>
  <si>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</si>
  <si>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</si>
  <si>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</si>
  <si>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</si>
  <si>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</si>
  <si>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</si>
  <si>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</si>
  <si>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</si>
  <si>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</si>
  <si>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</si>
  <si>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</si>
  <si>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</si>
  <si>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</si>
  <si>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</si>
  <si>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</si>
  <si>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</si>
  <si>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</si>
  <si>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</si>
  <si>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</si>
  <si>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</si>
  <si>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</si>
  <si>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</si>
  <si>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</si>
  <si>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</si>
  <si>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</si>
  <si>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</si>
  <si>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</si>
  <si>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</si>
  <si>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</si>
  <si>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</si>
  <si>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</si>
  <si>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</si>
  <si>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</si>
  <si>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</si>
  <si>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</si>
  <si>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</si>
  <si>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</si>
  <si>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</si>
  <si>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</si>
  <si>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</si>
  <si>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</si>
  <si>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</si>
  <si>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</si>
  <si>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</si>
  <si>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</si>
  <si>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</si>
  <si>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</si>
  <si>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</si>
  <si>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</si>
  <si>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</si>
  <si>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</si>
  <si>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</si>
  <si>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</si>
  <si>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</si>
  <si>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</si>
  <si>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</si>
  <si>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</si>
  <si>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</si>
  <si>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</si>
  <si>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</si>
  <si>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</si>
  <si>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</si>
  <si>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</si>
  <si>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</si>
  <si>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</si>
  <si>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</si>
  <si>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</si>
  <si>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</si>
  <si>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</si>
  <si>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</si>
  <si>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</si>
  <si>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</si>
  <si>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</si>
  <si>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</si>
  <si>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</si>
  <si>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</si>
  <si>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</si>
  <si>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</si>
  <si>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</si>
  <si>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</si>
  <si>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</si>
  <si>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</si>
  <si>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</si>
  <si>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</si>
  <si>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</si>
  <si>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</si>
  <si>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</si>
  <si>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</si>
  <si>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</si>
  <si>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</si>
  <si>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</si>
  <si>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</si>
  <si>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</si>
  <si>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</si>
  <si>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</si>
  <si>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</si>
  <si>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</si>
  <si>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</si>
  <si>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</si>
  <si>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</si>
  <si>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</si>
  <si>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</si>
  <si>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</si>
  <si>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</si>
  <si>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</si>
  <si>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</si>
  <si>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</si>
  <si>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</si>
  <si>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</si>
  <si>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</si>
  <si>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</si>
  <si>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</si>
  <si>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</si>
  <si>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</si>
  <si>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</si>
  <si>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</si>
  <si>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</si>
  <si>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</si>
  <si>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</si>
  <si>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</si>
  <si>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</si>
  <si>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</si>
  <si>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</si>
  <si>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</si>
  <si>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</si>
  <si>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</si>
  <si>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</si>
  <si>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</si>
  <si>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</si>
  <si>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</si>
  <si>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</si>
  <si>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</si>
  <si>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</si>
  <si>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</si>
  <si>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</si>
  <si>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</si>
  <si>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</si>
  <si>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</si>
  <si>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</si>
  <si>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</si>
  <si>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</si>
  <si>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</si>
  <si>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</si>
  <si>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</si>
  <si>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</si>
  <si>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</si>
  <si>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</si>
  <si>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</si>
  <si>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</si>
  <si>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</si>
  <si>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</si>
  <si>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</si>
  <si>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</si>
  <si>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</si>
  <si>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</si>
  <si>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</si>
  <si>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</si>
  <si>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</si>
  <si>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</si>
  <si>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</si>
  <si>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</si>
  <si>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</si>
  <si>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</si>
  <si>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</si>
  <si>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</si>
  <si>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</si>
  <si>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</si>
  <si>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</si>
  <si>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</si>
  <si>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</si>
  <si>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</si>
  <si>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</si>
  <si>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</si>
  <si>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</si>
  <si>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</si>
  <si>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</si>
  <si>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</si>
  <si>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</si>
  <si>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</si>
  <si>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</si>
  <si>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</si>
  <si>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</si>
  <si>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</si>
  <si>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</si>
  <si>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</si>
  <si>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</si>
  <si>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</si>
  <si>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</si>
  <si>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</si>
  <si>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</si>
  <si>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</si>
  <si>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</si>
  <si>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</si>
  <si>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</si>
  <si>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</si>
  <si>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</si>
  <si>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</si>
  <si>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</si>
  <si>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</si>
  <si>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</si>
  <si>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</si>
  <si>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</si>
  <si>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</si>
  <si>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</si>
  <si>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</si>
  <si>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</si>
  <si>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</si>
  <si>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</si>
  <si>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</si>
  <si>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</si>
  <si>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</si>
  <si>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</si>
  <si>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</si>
  <si>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</si>
  <si>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</si>
  <si>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</si>
  <si>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</si>
  <si>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</si>
  <si>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</si>
  <si>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</si>
  <si>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</si>
  <si>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</si>
  <si>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</si>
  <si>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</si>
  <si>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</si>
  <si>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</si>
  <si>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</si>
  <si>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</si>
  <si>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</si>
  <si>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</si>
  <si>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</si>
  <si>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</si>
  <si>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</si>
  <si>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</si>
  <si>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</si>
  <si>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</si>
  <si>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</si>
  <si>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</si>
  <si>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</si>
  <si>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</si>
  <si>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</si>
  <si>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</si>
  <si>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</si>
  <si>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</si>
  <si>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</si>
  <si>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</si>
  <si>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</si>
  <si>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</si>
  <si>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</si>
  <si>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</si>
  <si>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</si>
  <si>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</si>
  <si>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</si>
  <si>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</si>
  <si>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</si>
  <si>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</si>
  <si>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</si>
  <si>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</si>
  <si>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</si>
  <si>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</si>
  <si>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</si>
  <si>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</si>
  <si>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</si>
  <si>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</si>
  <si>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</si>
  <si>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</si>
  <si>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</si>
  <si>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</si>
  <si>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</si>
  <si>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</si>
  <si>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</si>
  <si>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</si>
  <si>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</si>
  <si>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</si>
  <si>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</si>
  <si>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</si>
  <si>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</si>
  <si>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</si>
  <si>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</si>
  <si>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</si>
  <si>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</si>
  <si>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</si>
  <si>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</si>
  <si>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</si>
  <si>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</si>
  <si>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</si>
  <si>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</si>
  <si>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</si>
  <si>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</si>
  <si>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</si>
  <si>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</si>
  <si>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</si>
  <si>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</si>
  <si>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</si>
  <si>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</si>
  <si>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</si>
  <si>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</si>
  <si>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</si>
  <si>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</si>
  <si>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</si>
  <si>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</si>
  <si>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</si>
  <si>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</si>
  <si>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</si>
  <si>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</si>
  <si>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</si>
  <si>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</si>
  <si>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</si>
  <si>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</si>
  <si>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</si>
  <si>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</si>
  <si>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</si>
  <si>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</si>
  <si>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</si>
  <si>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</si>
  <si>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</si>
  <si>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</si>
  <si>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</si>
  <si>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</si>
  <si>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</si>
  <si>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</si>
  <si>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</si>
  <si>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</si>
  <si>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</si>
  <si>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</si>
  <si>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</si>
  <si>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</si>
  <si>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</si>
  <si>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</si>
  <si>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</si>
  <si>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</si>
  <si>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</si>
  <si>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</si>
  <si>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</si>
  <si>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</si>
  <si>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</si>
  <si>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</si>
  <si>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</si>
  <si>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</si>
  <si>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</si>
  <si>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</si>
  <si>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</si>
  <si>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</si>
  <si>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</si>
  <si>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</si>
  <si>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</si>
  <si>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</si>
  <si>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</si>
  <si>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</si>
  <si>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</si>
  <si>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</si>
  <si>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</si>
  <si>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</si>
  <si>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</si>
  <si>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</si>
  <si>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</si>
  <si>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</si>
  <si>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</si>
  <si>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</si>
  <si>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</si>
  <si>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</si>
  <si>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</si>
  <si>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</si>
  <si>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</si>
  <si>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</si>
  <si>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</si>
  <si>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</si>
  <si>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</si>
  <si>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</si>
  <si>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</si>
  <si>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</si>
  <si>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</si>
  <si>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</si>
  <si>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</si>
  <si>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</si>
  <si>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</si>
  <si>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</si>
  <si>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</si>
  <si>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</si>
  <si>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</si>
  <si>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</si>
  <si>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</si>
  <si>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</si>
  <si>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</si>
  <si>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</si>
  <si>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</si>
  <si>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</si>
  <si>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</si>
  <si>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</si>
  <si>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</si>
  <si>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</si>
  <si>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</si>
  <si>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</si>
  <si>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</si>
  <si>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</si>
  <si>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</si>
  <si>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</si>
  <si>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</si>
  <si>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</si>
  <si>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</si>
  <si>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</si>
  <si>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</si>
  <si>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</si>
  <si>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</si>
  <si>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</si>
  <si>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</si>
  <si>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</si>
  <si>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</si>
  <si>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</si>
  <si>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</si>
  <si>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</si>
  <si>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</si>
  <si>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</si>
  <si>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</si>
  <si>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</si>
  <si>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</si>
  <si>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</si>
  <si>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</si>
  <si>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</si>
  <si>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</si>
  <si>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</si>
  <si>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</si>
  <si>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</si>
  <si>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</si>
  <si>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</si>
  <si>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</si>
  <si>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</si>
  <si>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</si>
  <si>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</si>
  <si>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</si>
  <si>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</si>
  <si>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</si>
  <si>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</si>
  <si>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</si>
  <si>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</si>
  <si>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</si>
  <si>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</si>
  <si>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</si>
  <si>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</si>
  <si>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</si>
  <si>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</si>
  <si>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</si>
  <si>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</si>
  <si>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</si>
  <si>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</si>
  <si>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</si>
  <si>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</si>
  <si>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</si>
  <si>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</si>
  <si>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</si>
  <si>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</si>
  <si>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</si>
  <si>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</si>
  <si>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</si>
  <si>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</si>
  <si>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</si>
  <si>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</si>
  <si>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</si>
  <si>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</si>
  <si>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</si>
  <si>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</si>
  <si>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</si>
  <si>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</si>
  <si>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</si>
  <si>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</si>
  <si>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</si>
  <si>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</si>
  <si>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</si>
  <si>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</si>
  <si>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</si>
  <si>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</si>
  <si>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</si>
  <si>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</si>
  <si>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</si>
  <si>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</si>
  <si>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</si>
  <si>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</si>
  <si>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</si>
  <si>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</si>
  <si>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</si>
  <si>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</si>
  <si>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</si>
  <si>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</si>
  <si>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</si>
  <si>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</si>
  <si>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</si>
  <si>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</si>
  <si>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</si>
  <si>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</si>
  <si>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</si>
  <si>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</si>
  <si>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</si>
  <si>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</si>
  <si>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</si>
  <si>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</si>
  <si>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</si>
  <si>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</si>
  <si>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</si>
  <si>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</si>
  <si>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</si>
  <si>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</si>
  <si>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</si>
  <si>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</si>
  <si>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</si>
  <si>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</si>
  <si>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</si>
  <si>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</si>
  <si>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</si>
  <si>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</si>
  <si>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</si>
  <si>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</si>
  <si>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</si>
  <si>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</si>
  <si>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</si>
  <si>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</si>
  <si>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</si>
  <si>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</si>
  <si>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</si>
  <si>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</si>
  <si>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</si>
  <si>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</si>
  <si>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</si>
  <si>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</si>
  <si>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</si>
  <si>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</si>
  <si>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</si>
  <si>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</si>
  <si>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</si>
  <si>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</si>
  <si>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</si>
  <si>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</si>
  <si>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</si>
  <si>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</si>
  <si>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</si>
  <si>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</si>
  <si>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</si>
  <si>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</si>
  <si>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</si>
  <si>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</si>
  <si>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</si>
  <si>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</si>
  <si>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</si>
  <si>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</si>
  <si>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</si>
  <si>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</si>
  <si>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</si>
  <si>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</si>
  <si>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</si>
  <si>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</si>
  <si>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</si>
  <si>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</si>
  <si>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</si>
  <si>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</si>
  <si>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</si>
  <si>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</si>
  <si>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</si>
  <si>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</si>
  <si>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</si>
  <si>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</si>
  <si>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</si>
  <si>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</si>
  <si>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</si>
  <si>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</si>
  <si>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</si>
  <si>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</si>
  <si>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</si>
  <si>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</si>
  <si>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</si>
  <si>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</si>
  <si>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</si>
  <si>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</si>
  <si>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</si>
  <si>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</si>
  <si>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</si>
  <si>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</si>
  <si>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</si>
  <si>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</si>
  <si>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</si>
  <si>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</si>
  <si>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</si>
  <si>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</si>
  <si>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</si>
  <si>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</si>
  <si>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</si>
  <si>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</si>
  <si>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</si>
  <si>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</si>
  <si>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</si>
  <si>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</si>
  <si>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</si>
  <si>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</si>
  <si>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</si>
  <si>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</si>
  <si>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</si>
  <si>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</si>
  <si>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</si>
  <si>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</si>
  <si>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</si>
  <si>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</si>
  <si>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</si>
  <si>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</si>
  <si>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</si>
  <si>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</si>
  <si>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</si>
  <si>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</si>
  <si>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</si>
  <si>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</si>
  <si>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</si>
  <si>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</si>
  <si>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</si>
  <si>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</si>
  <si>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</si>
  <si>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</si>
  <si>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</si>
  <si>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</si>
  <si>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</si>
  <si>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</si>
  <si>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</si>
  <si>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</si>
  <si>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</si>
  <si>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</si>
  <si>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</si>
  <si>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</si>
  <si>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</si>
  <si>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</si>
  <si>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</si>
  <si>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</si>
  <si>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</si>
  <si>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</si>
  <si>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</si>
  <si>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</si>
  <si>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</si>
  <si>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</si>
  <si>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</si>
  <si>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</si>
  <si>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</si>
  <si>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</si>
  <si>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</si>
  <si>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</si>
  <si>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</si>
  <si>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</si>
  <si>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</si>
  <si>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</si>
  <si>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</si>
  <si>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</si>
  <si>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</si>
  <si>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</si>
  <si>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</si>
  <si>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</si>
  <si>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</si>
  <si>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</si>
  <si>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</si>
  <si>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</si>
  <si>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</si>
  <si>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</si>
  <si>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</si>
  <si>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</si>
  <si>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</si>
  <si>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</si>
  <si>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</si>
  <si>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</si>
  <si>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</si>
  <si>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</si>
  <si>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</si>
  <si>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</si>
  <si>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</si>
  <si>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</si>
  <si>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</si>
  <si>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</si>
  <si>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</si>
  <si>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</si>
  <si>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</si>
  <si>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</si>
  <si>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</si>
  <si>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</si>
  <si>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</si>
  <si>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</si>
  <si>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</si>
  <si>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</si>
  <si>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</si>
  <si>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</si>
  <si>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</si>
  <si>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</si>
  <si>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</si>
  <si>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</si>
  <si>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</si>
  <si>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</si>
  <si>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</si>
  <si>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</si>
  <si>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</si>
  <si>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</si>
  <si>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</si>
  <si>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</si>
  <si>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</si>
  <si>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</si>
  <si>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</si>
  <si>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</si>
  <si>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</si>
  <si>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</si>
  <si>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</si>
  <si>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</si>
  <si>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</si>
  <si>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</si>
  <si>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</si>
  <si>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</si>
  <si>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</si>
  <si>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</si>
  <si>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</si>
  <si>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</si>
  <si>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</si>
  <si>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</si>
  <si>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</si>
  <si>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</si>
  <si>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</si>
  <si>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</si>
  <si>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</si>
  <si>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</si>
  <si>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</si>
  <si>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</si>
  <si>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</si>
  <si>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</si>
  <si>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</si>
  <si>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</si>
  <si>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</si>
  <si>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</si>
  <si>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</si>
  <si>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</si>
  <si>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</si>
  <si>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</si>
  <si>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</si>
  <si>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</si>
  <si>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</si>
  <si>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</si>
  <si>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</si>
  <si>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</si>
  <si>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</si>
  <si>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</si>
  <si>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</si>
  <si>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</si>
  <si>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</si>
  <si>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</si>
  <si>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</si>
  <si>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</si>
  <si>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</si>
  <si>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</si>
  <si>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</si>
  <si>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</si>
  <si>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</si>
  <si>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</si>
  <si>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</si>
  <si>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</si>
  <si>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</si>
  <si>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</si>
  <si>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</si>
  <si>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</si>
  <si>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</si>
  <si>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</si>
  <si>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</si>
  <si>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</si>
  <si>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</si>
  <si>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</si>
  <si>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</si>
  <si>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</si>
  <si>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</si>
  <si>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</si>
  <si>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</si>
  <si>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</si>
  <si>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</si>
  <si>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</si>
  <si>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</si>
  <si>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</si>
  <si>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</si>
  <si>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</si>
  <si>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</si>
  <si>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</si>
  <si>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</si>
  <si>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</si>
  <si>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</si>
  <si>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</si>
  <si>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</si>
  <si>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</si>
  <si>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</si>
  <si>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</si>
  <si>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</si>
  <si>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</si>
  <si>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</si>
  <si>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</si>
  <si>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</si>
  <si>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</si>
  <si>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</si>
  <si>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</si>
  <si>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</si>
  <si>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</si>
  <si>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</si>
  <si>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</si>
  <si>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</si>
  <si>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</si>
  <si>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</si>
  <si>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</si>
  <si>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</si>
  <si>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</si>
  <si>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</si>
  <si>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</si>
  <si>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</si>
  <si>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</si>
  <si>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</si>
  <si>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</si>
  <si>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</si>
  <si>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</si>
  <si>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</si>
  <si>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</si>
  <si>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</si>
  <si>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</si>
  <si>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</si>
  <si>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</si>
  <si>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</si>
  <si>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</si>
  <si>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</si>
  <si>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</si>
  <si>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</si>
  <si>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</si>
  <si>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</si>
  <si>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</si>
  <si>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</si>
  <si>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</si>
  <si>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</si>
  <si>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</si>
  <si>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</si>
  <si>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</si>
  <si>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</si>
  <si>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</si>
  <si>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</si>
  <si>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</si>
  <si>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</si>
  <si>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</si>
  <si>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</si>
  <si>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</si>
  <si>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</si>
  <si>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</si>
  <si>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</si>
  <si>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</si>
  <si>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</si>
  <si>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</si>
  <si>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</si>
  <si>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</si>
  <si>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</si>
  <si>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</si>
  <si>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</si>
  <si>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</si>
  <si>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</si>
  <si>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</si>
  <si>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</si>
  <si>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</si>
  <si>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</si>
  <si>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</si>
  <si>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</si>
  <si>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</si>
  <si>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</si>
  <si>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</si>
  <si>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</si>
  <si>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</si>
  <si>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</si>
  <si>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</si>
  <si>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</si>
  <si>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</si>
  <si>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</si>
  <si>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</si>
  <si>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</si>
  <si>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</si>
  <si>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</si>
  <si>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</si>
  <si>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</si>
  <si>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</si>
  <si>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</si>
  <si>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</si>
  <si>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</si>
  <si>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</si>
  <si>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</si>
  <si>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</si>
  <si>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</si>
  <si>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</si>
  <si>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</si>
  <si>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</si>
  <si>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</si>
  <si>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</si>
  <si>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</si>
  <si>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</si>
  <si>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</si>
  <si>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</si>
  <si>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</si>
  <si>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</si>
  <si>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</si>
  <si>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</si>
  <si>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</si>
  <si>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</si>
  <si>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</si>
  <si>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</si>
  <si>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</si>
  <si>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</si>
  <si>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</si>
  <si>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</si>
  <si>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</si>
  <si>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</si>
  <si>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</si>
  <si>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</si>
  <si>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</si>
  <si>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</si>
  <si>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</si>
  <si>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</si>
  <si>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</si>
  <si>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</si>
  <si>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</si>
  <si>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</si>
  <si>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</si>
  <si>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</si>
  <si>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</si>
  <si>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</si>
  <si>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</si>
  <si>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</si>
  <si>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</si>
  <si>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</si>
  <si>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</si>
  <si>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</si>
  <si>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</si>
  <si>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</si>
  <si>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</si>
  <si>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</si>
  <si>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</si>
  <si>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</si>
  <si>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</si>
  <si>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</si>
  <si>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</si>
  <si>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</si>
  <si>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</si>
  <si>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</si>
  <si>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</si>
  <si>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</si>
  <si>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</si>
  <si>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</si>
  <si>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</si>
  <si>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</si>
  <si>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</si>
  <si>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</si>
  <si>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</si>
  <si>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</si>
  <si>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</si>
  <si>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</si>
  <si>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</si>
  <si>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</si>
  <si>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</si>
  <si>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</si>
  <si>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</si>
  <si>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</si>
  <si>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</si>
  <si>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</si>
  <si>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</si>
  <si>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</si>
  <si>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</si>
  <si>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</si>
  <si>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</si>
  <si>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</si>
  <si>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</si>
  <si>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</si>
  <si>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</si>
  <si>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</si>
  <si>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</si>
  <si>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</si>
  <si>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</si>
  <si>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</si>
  <si>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</si>
  <si>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</si>
  <si>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</si>
  <si>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</si>
  <si>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</si>
  <si>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</si>
  <si>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</si>
  <si>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</si>
  <si>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</si>
  <si>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</si>
  <si>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</si>
  <si>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</si>
  <si>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</si>
  <si>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</si>
  <si>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</si>
  <si>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</si>
  <si>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</si>
  <si>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</si>
  <si>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</si>
  <si>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</si>
  <si>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</si>
  <si>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</si>
  <si>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</si>
  <si>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</si>
  <si>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</si>
  <si>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</si>
  <si>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</si>
  <si>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</si>
  <si>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</si>
  <si>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</si>
  <si>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</si>
  <si>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</si>
  <si>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</si>
  <si>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</si>
  <si>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</si>
  <si>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</si>
  <si>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</si>
  <si>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</si>
  <si>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</si>
  <si>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</si>
  <si>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</si>
  <si>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</si>
  <si>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</si>
  <si>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</si>
  <si>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</si>
  <si>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</si>
  <si>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</si>
  <si>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</si>
  <si>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</si>
  <si>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</si>
  <si>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</si>
  <si>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</si>
  <si>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</si>
  <si>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</si>
  <si>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</si>
  <si>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</si>
  <si>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</si>
  <si>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</si>
  <si>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</si>
  <si>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</si>
  <si>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</si>
  <si>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</si>
  <si>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</si>
  <si>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</si>
  <si>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</si>
  <si>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</si>
  <si>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</si>
  <si>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</si>
  <si>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</si>
  <si>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</si>
  <si>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</si>
  <si>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</si>
  <si>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</si>
  <si>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</si>
  <si>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</si>
  <si>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</si>
  <si>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</si>
  <si>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</si>
  <si>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</si>
  <si>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</si>
  <si>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</si>
  <si>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</si>
  <si>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</si>
  <si>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</si>
  <si>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</si>
  <si>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</si>
  <si>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</si>
  <si>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</si>
  <si>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</si>
  <si>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</si>
  <si>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</si>
  <si>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</si>
  <si>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</si>
  <si>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</si>
  <si>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</si>
  <si>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</si>
  <si>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</si>
  <si>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</si>
  <si>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</si>
  <si>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</si>
  <si>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</si>
  <si>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</si>
  <si>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</si>
  <si>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</si>
  <si>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</si>
  <si>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</si>
  <si>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</si>
  <si>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</si>
  <si>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</si>
  <si>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</si>
  <si>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</si>
  <si>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</si>
  <si>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</si>
  <si>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</si>
  <si>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</si>
  <si>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</si>
  <si>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</si>
  <si>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</si>
  <si>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</si>
  <si>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</si>
  <si>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</si>
  <si>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</si>
  <si>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</si>
  <si>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</si>
  <si>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</si>
  <si>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</si>
  <si>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</si>
  <si>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</si>
  <si>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</si>
  <si>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</si>
  <si>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</si>
  <si>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</si>
  <si>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</si>
  <si>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</si>
  <si>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</si>
  <si>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</si>
  <si>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</si>
  <si>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</si>
  <si>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</si>
  <si>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</si>
  <si>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</si>
  <si>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</si>
  <si>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</si>
  <si>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</si>
  <si>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</si>
  <si>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</si>
  <si>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</si>
  <si>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</si>
  <si>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</si>
  <si>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</si>
  <si>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</si>
  <si>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</si>
  <si>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</si>
  <si>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</si>
  <si>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</si>
  <si>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</si>
  <si>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</si>
  <si>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</si>
  <si>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</si>
  <si>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</si>
  <si>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</si>
  <si>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</si>
  <si>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</si>
  <si>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</si>
  <si>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</si>
  <si>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</si>
  <si>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</si>
  <si>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</si>
  <si>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</si>
  <si>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</si>
  <si>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</si>
  <si>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</si>
  <si>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</si>
  <si>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</si>
  <si>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</si>
  <si>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</si>
  <si>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</si>
  <si>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</si>
  <si>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</si>
  <si>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</si>
  <si>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</si>
  <si>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</si>
  <si>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</si>
  <si>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</si>
  <si>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</si>
  <si>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</si>
  <si>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</si>
  <si>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</si>
  <si>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</si>
  <si>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</si>
  <si>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</si>
  <si>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</si>
  <si>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</si>
  <si>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</si>
  <si>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</si>
  <si>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</si>
  <si>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</si>
  <si>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</si>
  <si>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</si>
  <si>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</si>
  <si>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</si>
  <si>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</si>
  <si>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</si>
  <si>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</si>
  <si>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</si>
  <si>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</si>
  <si>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</si>
  <si>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</si>
  <si>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</si>
  <si>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</si>
  <si>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</si>
  <si>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</si>
  <si>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</si>
  <si>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</si>
  <si>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</si>
  <si>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</si>
  <si>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</si>
  <si>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</si>
  <si>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</si>
  <si>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</si>
  <si>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</si>
  <si>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</si>
  <si>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</si>
  <si>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</si>
  <si>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</si>
  <si>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</si>
  <si>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</si>
  <si>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</si>
  <si>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</si>
  <si>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</si>
  <si>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</si>
  <si>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</si>
  <si>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</si>
  <si>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</si>
  <si>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</si>
  <si>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</si>
  <si>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</si>
  <si>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</si>
  <si>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</si>
  <si>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</si>
  <si>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</si>
  <si>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</si>
  <si>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</si>
  <si>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</si>
  <si>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</si>
  <si>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</si>
  <si>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</si>
  <si>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</si>
  <si>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</si>
  <si>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</si>
  <si>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</si>
  <si>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</si>
  <si>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</si>
  <si>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</si>
  <si>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</si>
  <si>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</si>
  <si>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</si>
  <si>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</si>
  <si>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</si>
  <si>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</si>
  <si>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</si>
  <si>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</si>
  <si>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</si>
  <si>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</si>
  <si>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</si>
  <si>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</si>
  <si>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</si>
  <si>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</si>
  <si>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</si>
  <si>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</si>
  <si>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</si>
  <si>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</si>
  <si>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</si>
  <si>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</si>
  <si>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</si>
  <si>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</si>
  <si>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</si>
  <si>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</si>
  <si>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</si>
  <si>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</si>
  <si>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</si>
  <si>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</si>
  <si>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</si>
  <si>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</si>
  <si>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</si>
  <si>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</si>
  <si>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</si>
  <si>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</si>
  <si>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</si>
  <si>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</si>
  <si>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</si>
  <si>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</si>
  <si>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</si>
  <si>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</si>
  <si>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</si>
  <si>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</si>
  <si>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</si>
  <si>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</si>
  <si>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</si>
  <si>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</si>
  <si>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</si>
  <si>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</si>
  <si>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</si>
  <si>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</si>
  <si>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</si>
  <si>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</si>
  <si>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</si>
  <si>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</si>
  <si>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</si>
  <si>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</si>
  <si>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</si>
  <si>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</si>
  <si>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</si>
  <si>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</si>
  <si>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</si>
  <si>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</si>
  <si>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</si>
  <si>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</si>
  <si>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</si>
  <si>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</si>
  <si>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</si>
  <si>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</si>
  <si>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</si>
  <si>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</si>
  <si>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</si>
  <si>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</si>
  <si>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</si>
  <si>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</si>
  <si>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</si>
  <si>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</si>
  <si>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</si>
  <si>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</si>
  <si>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</si>
  <si>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</si>
  <si>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</si>
  <si>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</si>
  <si>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</si>
  <si>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</si>
  <si>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</si>
  <si>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</si>
  <si>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</si>
  <si>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</si>
  <si>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</si>
  <si>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</si>
  <si>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</si>
  <si>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</si>
  <si>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</si>
  <si>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</si>
  <si>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</si>
  <si>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</si>
  <si>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</si>
  <si>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</si>
  <si>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</si>
  <si>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</si>
  <si>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</si>
  <si>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</si>
  <si>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</si>
  <si>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</si>
  <si>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</si>
  <si>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</si>
  <si>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</si>
  <si>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</si>
  <si>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</si>
  <si>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</si>
  <si>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</si>
  <si>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</si>
  <si>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</si>
  <si>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</si>
  <si>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</si>
  <si>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</si>
  <si>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</si>
  <si>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</si>
  <si>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</si>
  <si>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</si>
  <si>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</si>
  <si>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</si>
  <si>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</si>
  <si>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</si>
  <si>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</si>
  <si>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</si>
  <si>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</si>
  <si>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</si>
  <si>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</si>
  <si>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</si>
  <si>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</si>
  <si>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</si>
  <si>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</si>
  <si>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</si>
  <si>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</si>
  <si>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</si>
  <si>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</si>
  <si>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</si>
  <si>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</si>
  <si>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</si>
  <si>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</si>
  <si>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</si>
  <si>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</si>
  <si>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</si>
  <si>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</si>
  <si>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</si>
  <si>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</si>
  <si>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</si>
  <si>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</si>
  <si>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</si>
  <si>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</si>
  <si>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</si>
  <si>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</si>
  <si>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</si>
  <si>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</si>
  <si>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</si>
  <si>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</si>
  <si>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</si>
  <si>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</si>
  <si>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</si>
  <si>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</si>
  <si>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</si>
  <si>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</si>
  <si>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</si>
  <si>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</si>
  <si>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</si>
  <si>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</si>
  <si>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</si>
  <si>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</si>
  <si>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</si>
  <si>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</si>
  <si>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</si>
  <si>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</si>
  <si>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</si>
  <si>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</si>
  <si>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</si>
  <si>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</si>
  <si>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</si>
  <si>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</si>
  <si>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</si>
  <si>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</si>
  <si>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</si>
  <si>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</si>
  <si>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</si>
  <si>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</si>
  <si>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</si>
  <si>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</si>
  <si>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</si>
  <si>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</si>
  <si>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</si>
  <si>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</si>
  <si>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</si>
  <si>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</si>
  <si>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</si>
  <si>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</si>
  <si>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</si>
  <si>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</si>
  <si>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</si>
  <si>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</si>
  <si>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</si>
  <si>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</si>
  <si>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</si>
  <si>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</si>
  <si>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</si>
  <si>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</si>
  <si>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</si>
  <si>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</si>
  <si>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</si>
  <si>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</si>
  <si>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</si>
  <si>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</si>
  <si>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</si>
  <si>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</si>
  <si>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</si>
  <si>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</si>
  <si>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</si>
  <si>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</si>
  <si>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</si>
  <si>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</si>
  <si>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</si>
  <si>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</si>
  <si>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</si>
  <si>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</si>
  <si>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</si>
  <si>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</si>
  <si>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</si>
  <si>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</si>
  <si>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</si>
  <si>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</si>
  <si>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</si>
  <si>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</si>
  <si>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</si>
  <si>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</si>
  <si>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</si>
  <si>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</si>
  <si>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</si>
  <si>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</si>
  <si>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</si>
  <si>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</si>
  <si>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</si>
  <si>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</si>
  <si>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</si>
  <si>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</si>
  <si>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</si>
  <si>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</si>
  <si>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</si>
  <si>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</si>
  <si>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</si>
  <si>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</si>
  <si>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</si>
  <si>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</si>
  <si>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</si>
  <si>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</si>
  <si>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</si>
  <si>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</si>
  <si>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</si>
  <si>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</si>
  <si>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</si>
  <si>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</si>
  <si>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</si>
  <si>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</si>
  <si>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</si>
  <si>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</si>
  <si>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</si>
  <si>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</si>
  <si>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</si>
  <si>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</si>
  <si>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</si>
  <si>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</si>
  <si>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</si>
  <si>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</si>
  <si>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</si>
  <si>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</si>
  <si>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</si>
  <si>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</si>
  <si>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</si>
  <si>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</si>
  <si>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</si>
  <si>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</si>
  <si>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</si>
  <si>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</si>
  <si>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</si>
  <si>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</si>
  <si>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</si>
  <si>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</si>
  <si>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</si>
  <si>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</si>
  <si>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</si>
  <si>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</si>
  <si>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</si>
  <si>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</si>
  <si>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</si>
  <si>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</si>
  <si>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</si>
  <si>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</si>
  <si>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</si>
  <si>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</si>
  <si>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</si>
  <si>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</si>
  <si>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</si>
  <si>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</si>
  <si>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</si>
  <si>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</si>
  <si>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</si>
  <si>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</si>
  <si>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</si>
  <si>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</si>
  <si>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</si>
  <si>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</si>
  <si>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</si>
  <si>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</si>
  <si>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</si>
  <si>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</si>
  <si>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</si>
  <si>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</si>
  <si>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</si>
  <si>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</si>
  <si>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</si>
  <si>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</si>
  <si>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</si>
  <si>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</si>
  <si>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</si>
  <si>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</si>
  <si>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</si>
  <si>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</si>
  <si>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</si>
  <si>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</si>
  <si>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</si>
  <si>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</si>
  <si>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</si>
  <si>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</si>
  <si>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</si>
  <si>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</si>
  <si>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</si>
  <si>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</si>
  <si>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</si>
  <si>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</si>
  <si>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</si>
  <si>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</si>
  <si>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</si>
  <si>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</si>
  <si>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</si>
  <si>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</si>
  <si>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</si>
  <si>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</si>
  <si>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</si>
  <si>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</si>
  <si>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</si>
  <si>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</si>
  <si>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</si>
  <si>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</si>
  <si>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</si>
  <si>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</si>
  <si>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</si>
  <si>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</si>
  <si>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</si>
  <si>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</si>
  <si>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</si>
  <si>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</si>
  <si>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</si>
  <si>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</si>
  <si>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</si>
  <si>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</si>
  <si>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</si>
  <si>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</si>
  <si>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</si>
  <si>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</si>
  <si>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</si>
  <si>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</si>
  <si>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</si>
  <si>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</si>
  <si>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</si>
  <si>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</si>
  <si>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</si>
  <si>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</si>
  <si>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</si>
  <si>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</si>
  <si>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</si>
  <si>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</si>
  <si>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</si>
  <si>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</si>
  <si>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</si>
  <si>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</si>
  <si>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</si>
  <si>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</si>
  <si>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</si>
  <si>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</si>
  <si>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</si>
  <si>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</si>
  <si>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</si>
  <si>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</si>
  <si>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</si>
  <si>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</si>
  <si>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</si>
  <si>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</si>
  <si>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</si>
  <si>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</si>
  <si>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</si>
  <si>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</si>
  <si>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</si>
  <si>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</si>
  <si>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</si>
  <si>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</si>
  <si>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</si>
  <si>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</si>
  <si>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</si>
  <si>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</si>
  <si>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</si>
  <si>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</si>
  <si>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</si>
  <si>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</si>
  <si>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</si>
  <si>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</si>
  <si>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</si>
  <si>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</si>
  <si>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</si>
  <si>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</si>
  <si>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</si>
  <si>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</si>
  <si>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</si>
  <si>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</si>
  <si>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</si>
  <si>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</si>
  <si>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</si>
  <si>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</si>
  <si>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</si>
  <si>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</si>
  <si>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</si>
  <si>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</si>
  <si>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</si>
  <si>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</si>
  <si>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</si>
  <si>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</si>
  <si>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</si>
  <si>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</si>
  <si>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</si>
  <si>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</si>
  <si>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</si>
  <si>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</si>
  <si>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</si>
  <si>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</si>
  <si>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</si>
  <si>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</si>
  <si>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</si>
  <si>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</si>
  <si>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</si>
  <si>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</si>
  <si>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</si>
  <si>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</si>
  <si>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</si>
  <si>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</si>
  <si>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</si>
  <si>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</si>
  <si>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</si>
  <si>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</si>
  <si>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</si>
  <si>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</si>
  <si>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</si>
  <si>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</si>
  <si>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</si>
  <si>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</si>
  <si>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</si>
  <si>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</si>
  <si>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</si>
  <si>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</si>
  <si>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</si>
  <si>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</si>
  <si>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</si>
  <si>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</si>
  <si>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</si>
  <si>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</si>
  <si>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</si>
  <si>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</si>
  <si>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</si>
  <si>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</si>
  <si>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</si>
  <si>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</si>
  <si>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</si>
  <si>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</si>
  <si>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</si>
  <si>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</si>
  <si>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</si>
  <si>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</si>
  <si>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</si>
  <si>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</si>
  <si>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</si>
  <si>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</si>
  <si>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</si>
  <si>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</si>
  <si>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</si>
  <si>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</si>
  <si>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</si>
  <si>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</si>
  <si>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</si>
  <si>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</si>
  <si>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</si>
  <si>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</si>
  <si>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</si>
  <si>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</si>
  <si>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</si>
  <si>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</si>
  <si>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</si>
  <si>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</si>
  <si>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</si>
  <si>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</si>
  <si>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</si>
  <si>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</si>
  <si>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</si>
  <si>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</si>
  <si>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</si>
  <si>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</si>
  <si>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</si>
  <si>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</si>
  <si>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</si>
  <si>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</si>
  <si>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</si>
  <si>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</si>
  <si>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</si>
  <si>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</si>
  <si>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</si>
  <si>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</si>
  <si>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</si>
  <si>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</si>
  <si>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</si>
  <si>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</si>
  <si>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</si>
  <si>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</si>
  <si>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</si>
  <si>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</si>
  <si>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</si>
  <si>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</si>
  <si>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</si>
  <si>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</si>
  <si>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</si>
  <si>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</si>
  <si>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</si>
  <si>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</si>
  <si>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</si>
  <si>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</si>
  <si>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</si>
  <si>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</si>
  <si>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</si>
  <si>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</si>
  <si>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</si>
  <si>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</si>
  <si>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</si>
  <si>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</si>
  <si>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</si>
  <si>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</si>
  <si>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</si>
  <si>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</si>
  <si>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</si>
  <si>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</si>
  <si>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</si>
  <si>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</si>
  <si>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</si>
  <si>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</si>
  <si>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</si>
  <si>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</si>
  <si>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</si>
  <si>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</si>
  <si>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</si>
  <si>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</si>
  <si>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</si>
  <si>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</si>
  <si>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</si>
  <si>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</si>
  <si>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</si>
  <si>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</si>
  <si>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</si>
  <si>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</si>
  <si>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</si>
  <si>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</si>
  <si>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</si>
  <si>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</si>
  <si>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</si>
  <si>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</si>
  <si>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</si>
  <si>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</si>
  <si>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</si>
  <si>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</si>
  <si>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</si>
  <si>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</si>
  <si>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</si>
  <si>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</si>
  <si>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</si>
  <si>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</si>
  <si>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</si>
  <si>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</si>
  <si>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</si>
  <si>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</si>
  <si>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</si>
  <si>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</si>
  <si>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</si>
  <si>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</si>
  <si>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</si>
  <si>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</si>
  <si>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</si>
  <si>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</si>
  <si>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</si>
  <si>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</si>
  <si>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</si>
  <si>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</si>
  <si>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</si>
  <si>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</si>
  <si>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</si>
  <si>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</si>
  <si>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</si>
  <si>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</si>
  <si>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</si>
  <si>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</si>
  <si>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</si>
  <si>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</si>
  <si>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</si>
  <si>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</si>
  <si>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</si>
  <si>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</si>
  <si>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</si>
  <si>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</si>
  <si>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</si>
  <si>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</si>
  <si>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</si>
  <si>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</si>
  <si>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</si>
  <si>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</si>
  <si>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</si>
  <si>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</si>
  <si>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</si>
  <si>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</si>
  <si>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</si>
  <si>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</si>
  <si>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</si>
  <si>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</si>
  <si>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</si>
  <si>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</si>
  <si>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</si>
  <si>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</si>
  <si>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</si>
  <si>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</si>
  <si>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</si>
  <si>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</si>
  <si>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</si>
  <si>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</si>
  <si>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</si>
  <si>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</si>
  <si>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</si>
  <si>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</si>
  <si>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</si>
  <si>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</si>
  <si>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</si>
  <si>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</si>
  <si>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</si>
  <si>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</si>
  <si>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</si>
  <si>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</si>
  <si>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</si>
  <si>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</si>
  <si>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</si>
  <si>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</si>
  <si>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</si>
  <si>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</si>
  <si>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</si>
  <si>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</si>
  <si>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</si>
  <si>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</si>
  <si>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</si>
  <si>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</si>
  <si>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</si>
  <si>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</si>
  <si>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</si>
  <si>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</si>
  <si>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</si>
  <si>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</si>
  <si>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</si>
  <si>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</si>
  <si>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</si>
  <si>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</si>
  <si>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</si>
  <si>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</si>
  <si>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</si>
  <si>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</si>
  <si>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</si>
  <si>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</si>
  <si>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</si>
  <si>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</si>
  <si>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</si>
  <si>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</si>
  <si>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</si>
  <si>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</si>
  <si>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</si>
  <si>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</si>
  <si>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</si>
  <si>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</si>
  <si>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</si>
  <si>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</si>
  <si>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</si>
  <si>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</si>
  <si>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</si>
  <si>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</si>
  <si>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</si>
  <si>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</si>
  <si>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</si>
  <si>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</si>
  <si>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</si>
  <si>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</si>
  <si>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</si>
  <si>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</si>
  <si>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</si>
  <si>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</si>
  <si>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</si>
  <si>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</si>
  <si>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</si>
  <si>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</si>
  <si>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</si>
  <si>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</si>
  <si>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</si>
  <si>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</si>
  <si>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</si>
  <si>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</si>
  <si>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</si>
  <si>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</si>
  <si>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</si>
  <si>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</si>
  <si>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</si>
  <si>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</si>
  <si>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</si>
  <si>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</si>
  <si>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</si>
  <si>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</si>
  <si>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</si>
  <si>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</si>
  <si>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</si>
  <si>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</si>
  <si>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</si>
  <si>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</si>
  <si>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</si>
  <si>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</si>
  <si>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</si>
  <si>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</si>
  <si>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</si>
  <si>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</si>
  <si>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</si>
  <si>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</si>
  <si>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</si>
  <si>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</si>
  <si>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</si>
  <si>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</si>
  <si>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</si>
  <si>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</si>
  <si>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</si>
  <si>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</si>
  <si>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</si>
  <si>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</si>
  <si>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</si>
  <si>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</si>
  <si>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</si>
  <si>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</si>
  <si>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</si>
  <si>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</si>
  <si>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</si>
  <si>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</si>
  <si>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</si>
  <si>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</si>
  <si>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</si>
  <si>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</si>
  <si>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</si>
  <si>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</si>
  <si>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</si>
  <si>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</si>
  <si>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</si>
  <si>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</si>
  <si>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</si>
  <si>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</si>
  <si>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</si>
  <si>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</si>
  <si>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</si>
  <si>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</si>
  <si>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</si>
  <si>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</si>
  <si>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</si>
  <si>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</si>
  <si>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</si>
  <si>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</si>
  <si>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</si>
  <si>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</si>
  <si>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</si>
  <si>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</si>
  <si>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</si>
  <si>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</si>
  <si>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</si>
  <si>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</si>
  <si>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</si>
  <si>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</si>
  <si>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</si>
  <si>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</si>
  <si>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</si>
  <si>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</si>
  <si>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</si>
  <si>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</si>
  <si>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</si>
  <si>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</si>
  <si>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</si>
  <si>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</si>
  <si>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</si>
  <si>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</si>
  <si>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</si>
  <si>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</si>
  <si>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</si>
  <si>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</si>
  <si>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</si>
  <si>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</si>
  <si>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</si>
  <si>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</si>
  <si>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</si>
  <si>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</si>
  <si>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</si>
  <si>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</si>
  <si>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</si>
  <si>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</si>
  <si>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</si>
  <si>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</si>
  <si>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</si>
  <si>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</si>
  <si>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</si>
  <si>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</si>
  <si>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</si>
  <si>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</si>
  <si>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</si>
  <si>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</si>
  <si>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</si>
  <si>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</si>
  <si>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</si>
  <si>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</si>
  <si>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</si>
  <si>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</si>
  <si>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</si>
  <si>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</si>
  <si>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</si>
  <si>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</si>
  <si>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</si>
  <si>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</si>
  <si>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</si>
  <si>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</si>
  <si>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</si>
  <si>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</si>
  <si>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</si>
  <si>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</si>
  <si>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</si>
  <si>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</si>
  <si>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</si>
  <si>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</si>
  <si>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</si>
  <si>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</si>
  <si>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</si>
  <si>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</si>
  <si>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</si>
  <si>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</si>
  <si>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</si>
  <si>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</si>
  <si>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</si>
  <si>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</si>
  <si>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</si>
  <si>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</si>
  <si>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</si>
  <si>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</si>
  <si>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</si>
  <si>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</si>
  <si>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</si>
  <si>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</si>
  <si>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</si>
  <si>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</si>
  <si>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</si>
  <si>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</si>
  <si>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</si>
  <si>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</si>
  <si>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</si>
  <si>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</si>
  <si>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</si>
  <si>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</si>
  <si>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</si>
  <si>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</si>
  <si>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</si>
  <si>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</si>
  <si>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</si>
  <si>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</si>
  <si>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</si>
  <si>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</si>
  <si>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</si>
  <si>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</si>
  <si>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</si>
  <si>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</si>
  <si>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</si>
  <si>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</si>
  <si>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</si>
  <si>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</si>
  <si>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</si>
  <si>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</si>
  <si>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</si>
  <si>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</si>
  <si>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</si>
  <si>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</si>
  <si>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</si>
  <si>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</si>
  <si>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</si>
  <si>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</si>
  <si>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</si>
  <si>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</si>
  <si>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</si>
  <si>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</si>
  <si>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</si>
  <si>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</si>
  <si>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</si>
  <si>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</si>
  <si>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</si>
  <si>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</si>
  <si>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</si>
  <si>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</si>
  <si>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</si>
  <si>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</si>
  <si>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</si>
  <si>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</si>
  <si>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</si>
  <si>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</si>
  <si>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</si>
  <si>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</si>
  <si>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</si>
  <si>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</si>
  <si>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</si>
  <si>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</si>
  <si>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</si>
  <si>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</si>
  <si>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</si>
  <si>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</si>
  <si>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</si>
  <si>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</si>
  <si>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</si>
  <si>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</si>
  <si>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</si>
  <si>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</si>
  <si>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</si>
  <si>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</si>
  <si>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</si>
  <si>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</si>
  <si>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</si>
  <si>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</si>
  <si>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</si>
  <si>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</si>
  <si>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</si>
  <si>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</si>
  <si>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</si>
  <si>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</si>
  <si>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</si>
  <si>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</si>
  <si>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</si>
  <si>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</si>
  <si>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</si>
  <si>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</si>
  <si>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</si>
  <si>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</si>
  <si>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</si>
  <si>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</si>
  <si>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</si>
  <si>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</si>
  <si>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</si>
  <si>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</si>
  <si>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</si>
  <si>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</si>
  <si>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</si>
  <si>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</si>
  <si>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</si>
  <si>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</si>
  <si>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</si>
  <si>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</si>
  <si>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</si>
  <si>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</si>
  <si>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</si>
  <si>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</si>
  <si>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</si>
  <si>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</si>
  <si>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</si>
  <si>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</si>
  <si>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</si>
  <si>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</si>
  <si>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</si>
  <si>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</si>
  <si>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</si>
  <si>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</si>
  <si>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</si>
  <si>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</si>
  <si>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</si>
  <si>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</si>
  <si>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</si>
  <si>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</si>
  <si>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</si>
  <si>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</si>
  <si>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</si>
  <si>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</si>
  <si>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</si>
  <si>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</si>
  <si>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</si>
  <si>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</si>
  <si>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</si>
  <si>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</si>
  <si>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</si>
  <si>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</si>
  <si>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</si>
  <si>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</si>
  <si>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</si>
  <si>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</si>
  <si>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</si>
  <si>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</si>
  <si>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</si>
  <si>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</si>
  <si>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</si>
  <si>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</si>
  <si>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</si>
  <si>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</si>
  <si>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</si>
  <si>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</si>
  <si>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</si>
  <si>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</si>
  <si>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</si>
  <si>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</si>
  <si>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</si>
  <si>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</si>
  <si>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</si>
  <si>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</si>
  <si>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</si>
  <si>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</si>
  <si>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</si>
  <si>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</si>
  <si>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</si>
  <si>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</si>
  <si>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</si>
  <si>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</si>
  <si>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</si>
  <si>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</si>
  <si>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</si>
  <si>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</si>
  <si>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</si>
  <si>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</si>
  <si>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</si>
  <si>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</si>
  <si>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</si>
  <si>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</si>
  <si>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</si>
  <si>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</si>
  <si>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</si>
  <si>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</si>
  <si>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</si>
  <si>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</si>
  <si>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</si>
  <si>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</si>
  <si>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</si>
  <si>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</si>
  <si>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</si>
  <si>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</si>
  <si>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</si>
  <si>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</si>
  <si>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</si>
  <si>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</si>
  <si>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</si>
  <si>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</si>
  <si>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</si>
  <si>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</si>
  <si>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</si>
  <si>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</si>
  <si>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</si>
  <si>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</si>
  <si>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</si>
  <si>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</si>
  <si>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</si>
  <si>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</si>
  <si>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</si>
  <si>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</si>
  <si>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</si>
  <si>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</si>
  <si>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</si>
  <si>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</si>
  <si>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</si>
  <si>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</si>
  <si>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</si>
  <si>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</si>
  <si>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</si>
  <si>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</si>
  <si>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</si>
  <si>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</si>
  <si>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</si>
  <si>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</si>
  <si>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</si>
  <si>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</si>
  <si>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</si>
  <si>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</si>
  <si>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</si>
  <si>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</si>
  <si>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</si>
  <si>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</si>
  <si>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</si>
  <si>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</si>
  <si>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</si>
  <si>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</si>
  <si>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</si>
  <si>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</si>
  <si>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</si>
  <si>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</si>
  <si>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</si>
  <si>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</si>
  <si>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</si>
  <si>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</si>
  <si>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</si>
  <si>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</si>
  <si>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</si>
  <si>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</si>
  <si>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</si>
  <si>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</si>
  <si>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</si>
  <si>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</si>
  <si>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</si>
  <si>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</si>
  <si>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</si>
  <si>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</si>
  <si>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</si>
  <si>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</si>
  <si>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</si>
  <si>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</si>
  <si>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</si>
  <si>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</si>
  <si>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</si>
  <si>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</si>
  <si>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</si>
  <si>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</si>
  <si>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</si>
  <si>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</si>
  <si>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</si>
  <si>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</si>
  <si>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</si>
  <si>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</si>
  <si>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</si>
  <si>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</si>
  <si>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</si>
  <si>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</si>
  <si>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</si>
  <si>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</si>
  <si>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</si>
  <si>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</si>
  <si>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</si>
  <si>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</si>
  <si>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</si>
  <si>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</si>
  <si>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</si>
  <si>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</si>
  <si>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</si>
  <si>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</si>
  <si>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</si>
  <si>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</si>
  <si>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</si>
  <si>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</si>
  <si>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</si>
  <si>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</si>
  <si>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</si>
  <si>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</si>
  <si>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</si>
  <si>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</si>
  <si>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</si>
  <si>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</si>
  <si>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</si>
  <si>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</si>
  <si>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</si>
  <si>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</si>
  <si>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</si>
  <si>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</si>
  <si>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</si>
  <si>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</si>
  <si>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</si>
  <si>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</si>
  <si>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</si>
  <si>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</si>
  <si>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</si>
  <si>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</si>
  <si>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</si>
  <si>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</si>
  <si>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</si>
  <si>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</si>
  <si>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</si>
  <si>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</si>
  <si>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</si>
  <si>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</si>
  <si>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</si>
  <si>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</si>
  <si>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</si>
  <si>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</si>
  <si>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</si>
  <si>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</si>
  <si>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</si>
  <si>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</si>
  <si>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</si>
  <si>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</si>
  <si>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</si>
  <si>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</si>
  <si>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</si>
  <si>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</si>
  <si>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</si>
  <si>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</si>
  <si>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</si>
  <si>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</si>
  <si>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</si>
  <si>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</si>
  <si>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</si>
  <si>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</si>
  <si>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</si>
  <si>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</si>
  <si>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</si>
  <si>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</si>
  <si>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</si>
  <si>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</si>
  <si>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</si>
  <si>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</si>
  <si>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</si>
  <si>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</si>
  <si>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</si>
  <si>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</si>
  <si>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</si>
  <si>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</si>
  <si>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</si>
  <si>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</si>
  <si>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</si>
  <si>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</si>
  <si>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</si>
  <si>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</si>
  <si>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</si>
  <si>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</si>
  <si>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</si>
  <si>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</si>
  <si>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</si>
  <si>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</si>
  <si>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</si>
  <si>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</si>
  <si>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</si>
  <si>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</si>
  <si>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</si>
  <si>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</si>
  <si>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</si>
  <si>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</si>
  <si>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</si>
  <si>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</si>
  <si>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</si>
  <si>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</si>
  <si>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</si>
  <si>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</si>
  <si>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</si>
  <si>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</si>
  <si>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</si>
  <si>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</si>
  <si>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</si>
  <si>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</si>
  <si>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</si>
  <si>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</si>
  <si>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</si>
  <si>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</si>
  <si>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</si>
  <si>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</si>
  <si>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</si>
  <si>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</si>
  <si>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</si>
  <si>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</si>
  <si>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</si>
  <si>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</si>
  <si>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</si>
  <si>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</si>
  <si>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</si>
  <si>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</si>
  <si>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</si>
  <si>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</si>
  <si>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</si>
  <si>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</si>
  <si>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</si>
  <si>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</si>
  <si>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</si>
  <si>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</si>
  <si>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</si>
  <si>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</si>
  <si>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</si>
  <si>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</si>
  <si>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</si>
  <si>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</si>
  <si>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</si>
  <si>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</si>
  <si>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</si>
  <si>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</si>
  <si>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</si>
  <si>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</si>
  <si>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</si>
  <si>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</si>
  <si>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</si>
  <si>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</si>
  <si>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</si>
  <si>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</si>
  <si>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</si>
  <si>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</si>
  <si>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</si>
  <si>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</si>
  <si>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</si>
  <si>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</si>
  <si>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</si>
  <si>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</si>
  <si>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</si>
  <si>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</si>
  <si>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</si>
  <si>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</si>
  <si>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</si>
  <si>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</si>
  <si>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</si>
  <si>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</si>
  <si>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</si>
  <si>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</si>
  <si>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</si>
  <si>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</si>
  <si>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</si>
  <si>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</si>
  <si>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</si>
  <si>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</si>
  <si>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</si>
  <si>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</si>
  <si>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</si>
  <si>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</si>
  <si>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</si>
  <si>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</si>
  <si>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</si>
  <si>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</si>
  <si>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</si>
  <si>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</si>
  <si>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</si>
  <si>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</si>
  <si>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</si>
  <si>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</si>
  <si>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</si>
  <si>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</si>
  <si>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</si>
  <si>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</si>
  <si>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</si>
  <si>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</si>
  <si>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</si>
  <si>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</si>
  <si>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</si>
  <si>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</si>
  <si>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</si>
  <si>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</si>
  <si>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</si>
  <si>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</si>
  <si>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</si>
  <si>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</si>
  <si>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</si>
  <si>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</si>
  <si>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</si>
  <si>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</si>
  <si>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</si>
  <si>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</si>
  <si>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</si>
  <si>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</si>
  <si>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</si>
  <si>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</si>
  <si>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</si>
  <si>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</si>
  <si>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</si>
  <si>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</si>
  <si>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</si>
  <si>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</si>
  <si>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</si>
  <si>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</si>
  <si>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</si>
  <si>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</si>
  <si>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</si>
  <si>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</si>
  <si>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</si>
  <si>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</si>
  <si>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</si>
  <si>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</si>
  <si>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</si>
  <si>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</si>
  <si>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</si>
  <si>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</si>
  <si>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</si>
  <si>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</si>
  <si>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</si>
  <si>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</si>
  <si>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</si>
  <si>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</si>
  <si>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</si>
  <si>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</si>
  <si>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</si>
  <si>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</si>
  <si>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</si>
  <si>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</si>
  <si>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</si>
  <si>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</si>
  <si>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</si>
  <si>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</si>
  <si>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</si>
  <si>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</si>
  <si>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</si>
  <si>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</si>
  <si>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</si>
  <si>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</si>
  <si>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</si>
  <si>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</si>
  <si>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</si>
  <si>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</si>
  <si>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</si>
  <si>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</si>
  <si>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</si>
  <si>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</si>
  <si>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</si>
  <si>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</si>
  <si>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</si>
  <si>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</si>
  <si>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</si>
  <si>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</si>
  <si>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</si>
  <si>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</si>
  <si>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</si>
  <si>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</si>
  <si>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</si>
  <si>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</si>
  <si>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</si>
  <si>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</si>
  <si>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</si>
  <si>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</si>
  <si>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</si>
  <si>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</si>
  <si>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</si>
  <si>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</si>
  <si>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</si>
  <si>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</si>
  <si>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</si>
  <si>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</si>
  <si>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</si>
  <si>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</si>
  <si>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</si>
  <si>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</si>
  <si>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</si>
  <si>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</si>
  <si>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</si>
  <si>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</si>
  <si>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</si>
  <si>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</si>
  <si>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</si>
  <si>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</si>
  <si>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</si>
  <si>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</si>
  <si>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</si>
  <si>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</si>
  <si>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</si>
  <si>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</si>
  <si>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</si>
  <si>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</si>
  <si>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</si>
  <si>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</si>
  <si>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</si>
  <si>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</si>
  <si>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</si>
  <si>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</si>
  <si>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</si>
  <si>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</si>
  <si>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</si>
  <si>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</si>
  <si>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</si>
  <si>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</si>
  <si>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</si>
  <si>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</si>
  <si>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</si>
  <si>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</si>
  <si>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</si>
  <si>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</si>
  <si>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</si>
  <si>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</si>
  <si>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</si>
  <si>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</si>
  <si>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</si>
  <si>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</si>
  <si>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</si>
  <si>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</si>
  <si>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</si>
  <si>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</si>
  <si>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</si>
  <si>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</si>
  <si>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</si>
  <si>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</si>
  <si>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</si>
  <si>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</si>
  <si>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</si>
  <si>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</si>
  <si>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</si>
  <si>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</si>
  <si>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</si>
  <si>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</si>
  <si>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</si>
  <si>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</si>
  <si>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</si>
  <si>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</si>
  <si>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</si>
  <si>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</si>
  <si>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</si>
  <si>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</si>
  <si>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</si>
  <si>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</si>
  <si>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</si>
  <si>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</si>
  <si>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</si>
  <si>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</si>
  <si>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</si>
  <si>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</si>
  <si>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</si>
  <si>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</si>
  <si>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</si>
  <si>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</si>
  <si>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</si>
  <si>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</si>
  <si>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</si>
  <si>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</si>
  <si>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</si>
  <si>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</si>
  <si>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</si>
  <si>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</si>
  <si>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</si>
  <si>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</si>
  <si>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</si>
  <si>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</si>
  <si>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</si>
  <si>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</si>
  <si>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</si>
  <si>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</si>
  <si>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</si>
  <si>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</si>
  <si>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</si>
  <si>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</si>
  <si>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</si>
  <si>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</si>
  <si>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</si>
  <si>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</si>
  <si>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</si>
  <si>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</si>
  <si>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</si>
  <si>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</si>
  <si>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</si>
  <si>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</si>
  <si>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</si>
  <si>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</si>
  <si>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</si>
  <si>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</si>
  <si>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</si>
  <si>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</si>
  <si>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</si>
  <si>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</si>
  <si>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</si>
  <si>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</si>
  <si>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</si>
  <si>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</si>
  <si>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</si>
  <si>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</si>
  <si>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</si>
  <si>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</si>
  <si>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</si>
  <si>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</si>
  <si>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</si>
  <si>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</si>
  <si>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</si>
  <si>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</si>
  <si>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</si>
  <si>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</si>
  <si>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</si>
  <si>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</si>
  <si>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</si>
  <si>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</si>
  <si>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</si>
  <si>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</si>
  <si>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</si>
  <si>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</si>
  <si>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</si>
  <si>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</si>
  <si>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</si>
  <si>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</si>
  <si>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</si>
  <si>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</si>
  <si>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</si>
  <si>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</si>
  <si>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</si>
  <si>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</si>
  <si>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</si>
  <si>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</si>
  <si>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</si>
  <si>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</si>
  <si>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</si>
  <si>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</si>
  <si>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</si>
  <si>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</si>
  <si>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</si>
  <si>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</si>
  <si>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</si>
  <si>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</si>
  <si>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</si>
  <si>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</si>
  <si>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</si>
  <si>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</si>
  <si>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</si>
  <si>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</si>
  <si>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</si>
  <si>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</si>
  <si>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</si>
  <si>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</si>
  <si>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</si>
  <si>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</si>
  <si>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</si>
  <si>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</si>
  <si>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</si>
  <si>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</si>
  <si>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</si>
  <si>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</si>
  <si>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</si>
  <si>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</si>
  <si>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</si>
  <si>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</si>
  <si>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</si>
  <si>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</si>
  <si>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</si>
  <si>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</si>
  <si>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</si>
  <si>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</si>
  <si>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</si>
  <si>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</si>
  <si>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</si>
  <si>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</si>
  <si>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</si>
  <si>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</si>
  <si>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</si>
  <si>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</si>
  <si>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</si>
  <si>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</si>
  <si>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</si>
  <si>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</si>
  <si>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</si>
  <si>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</si>
  <si>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</si>
  <si>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</si>
  <si>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</si>
  <si>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</si>
  <si>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</si>
  <si>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</si>
  <si>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</si>
  <si>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</si>
  <si>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</si>
  <si>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</si>
  <si>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</si>
  <si>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</si>
  <si>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</si>
  <si>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</si>
  <si>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</si>
  <si>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</si>
  <si>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</si>
  <si>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</si>
  <si>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</si>
  <si>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</si>
  <si>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</si>
  <si>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</si>
  <si>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</si>
  <si>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</si>
  <si>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</si>
  <si>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</si>
  <si>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</si>
  <si>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</si>
  <si>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</si>
  <si>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</si>
  <si>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</si>
  <si>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</si>
  <si>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</si>
  <si>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</si>
  <si>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</si>
  <si>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</si>
  <si>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</si>
  <si>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</si>
  <si>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</si>
  <si>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</si>
  <si>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</si>
  <si>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</si>
  <si>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</si>
  <si>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</si>
  <si>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</si>
  <si>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</si>
  <si>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</si>
  <si>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</si>
  <si>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</si>
  <si>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</si>
  <si>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</si>
  <si>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</si>
  <si>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</si>
  <si>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</si>
  <si>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</si>
  <si>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</si>
  <si>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</si>
  <si>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</si>
  <si>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</si>
  <si>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</si>
  <si>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</si>
  <si>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</si>
  <si>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</si>
  <si>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</si>
  <si>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</si>
  <si>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</si>
  <si>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</si>
  <si>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</si>
  <si>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</si>
  <si>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</si>
  <si>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</si>
  <si>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</si>
  <si>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</si>
  <si>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</si>
  <si>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</si>
  <si>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</si>
  <si>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</si>
  <si>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</si>
  <si>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</si>
  <si>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</si>
  <si>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</si>
  <si>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</si>
  <si>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</si>
  <si>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</si>
  <si>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</si>
  <si>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</si>
  <si>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</si>
  <si>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</si>
  <si>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</si>
  <si>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</si>
  <si>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</si>
  <si>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</si>
  <si>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</si>
  <si>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</si>
  <si>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</si>
  <si>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</si>
  <si>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</si>
  <si>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</si>
  <si>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</si>
  <si>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</si>
  <si>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</si>
  <si>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</si>
  <si>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</si>
  <si>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</si>
  <si>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</si>
  <si>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</si>
  <si>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</si>
  <si>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</si>
  <si>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</si>
  <si>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</si>
  <si>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</si>
  <si>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</si>
  <si>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</si>
  <si>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</si>
  <si>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</si>
  <si>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</si>
  <si>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</si>
  <si>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</si>
  <si>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</si>
  <si>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</si>
  <si>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</si>
  <si>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</si>
  <si>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</si>
  <si>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</si>
  <si>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</si>
  <si>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</si>
  <si>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</si>
  <si>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</si>
  <si>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</si>
  <si>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</si>
  <si>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</si>
  <si>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</si>
  <si>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</si>
  <si>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</si>
  <si>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</si>
  <si>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</si>
  <si>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</si>
  <si>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</si>
  <si>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</si>
  <si>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</si>
  <si>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</si>
  <si>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</si>
  <si>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</si>
  <si>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</si>
  <si>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</si>
  <si>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</si>
  <si>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</si>
  <si>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</si>
  <si>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</si>
  <si>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</si>
  <si>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</si>
  <si>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</si>
  <si>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</si>
  <si>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</si>
  <si>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</si>
  <si>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</si>
  <si>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</si>
  <si>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</si>
  <si>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</si>
  <si>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</si>
  <si>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</si>
  <si>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</si>
  <si>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</si>
  <si>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</si>
  <si>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</si>
  <si>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</si>
  <si>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</si>
  <si>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</si>
  <si>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</si>
  <si>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</si>
  <si>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</si>
  <si>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</si>
  <si>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</si>
  <si>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</si>
  <si>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</si>
  <si>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</si>
  <si>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</si>
  <si>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</si>
  <si>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</si>
  <si>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</si>
  <si>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</si>
  <si>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</si>
  <si>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</si>
  <si>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</si>
  <si>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</si>
  <si>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</si>
  <si>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</si>
  <si>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</si>
  <si>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</si>
  <si>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</si>
  <si>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</si>
  <si>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</si>
  <si>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</si>
  <si>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</si>
  <si>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</si>
  <si>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</si>
  <si>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</si>
  <si>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</si>
  <si>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</si>
  <si>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</si>
  <si>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</si>
  <si>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</si>
  <si>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</si>
  <si>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</si>
  <si>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</si>
  <si>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</si>
  <si>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</si>
  <si>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</si>
  <si>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</si>
  <si>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</si>
  <si>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</si>
  <si>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</si>
  <si>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</si>
  <si>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</si>
  <si>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</si>
  <si>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</si>
  <si>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</si>
  <si>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</si>
  <si>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</si>
  <si>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</si>
  <si>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</si>
  <si>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</si>
  <si>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</si>
  <si>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</si>
  <si>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</si>
  <si>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</si>
  <si>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</si>
  <si>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</si>
  <si>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</si>
  <si>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</si>
  <si>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</si>
  <si>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</si>
  <si>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</si>
  <si>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</si>
  <si>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</si>
  <si>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</si>
  <si>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</si>
  <si>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</si>
  <si>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</si>
  <si>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</si>
  <si>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</si>
  <si>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</si>
  <si>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</si>
  <si>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</si>
  <si>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</si>
  <si>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</si>
  <si>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</si>
  <si>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</si>
  <si>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</si>
  <si>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</si>
  <si>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</si>
  <si>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</si>
  <si>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</si>
  <si>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</si>
  <si>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</si>
  <si>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</si>
  <si>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</si>
  <si>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</si>
  <si>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</si>
  <si>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</si>
  <si>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</si>
  <si>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</si>
  <si>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</si>
  <si>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</si>
  <si>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</si>
  <si>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</si>
  <si>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</si>
  <si>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</si>
  <si>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</si>
  <si>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</si>
  <si>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</si>
  <si>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</si>
  <si>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</si>
  <si>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</si>
  <si>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</si>
  <si>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</si>
  <si>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</si>
  <si>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</si>
  <si>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</si>
  <si>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</si>
  <si>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</si>
  <si>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</si>
  <si>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</si>
  <si>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</si>
  <si>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</si>
  <si>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</si>
  <si>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</si>
  <si>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</si>
  <si>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</si>
  <si>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</si>
  <si>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</si>
  <si>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</si>
  <si>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</si>
  <si>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</si>
  <si>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</si>
  <si>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</si>
  <si>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</si>
  <si>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</si>
  <si>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</si>
  <si>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</si>
  <si>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</si>
  <si>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</si>
  <si>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</si>
  <si>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</si>
  <si>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</si>
  <si>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</si>
  <si>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</si>
  <si>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</si>
  <si>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</si>
  <si>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</si>
  <si>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</si>
  <si>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</si>
  <si>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</si>
  <si>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</si>
  <si>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</si>
  <si>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</si>
  <si>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</si>
  <si>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</si>
  <si>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</si>
  <si>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</si>
  <si>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</si>
  <si>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</si>
  <si>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</si>
  <si>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</si>
  <si>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</si>
  <si>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</si>
  <si>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</si>
  <si>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</si>
  <si>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</si>
  <si>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</si>
  <si>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</si>
  <si>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</si>
  <si>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</si>
  <si>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</si>
  <si>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</si>
  <si>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</si>
  <si>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</si>
  <si>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</si>
  <si>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</si>
  <si>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</si>
  <si>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</si>
  <si>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</si>
  <si>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</si>
  <si>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</si>
  <si>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</si>
  <si>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</si>
  <si>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</si>
  <si>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</si>
  <si>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</si>
  <si>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</si>
  <si>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</si>
  <si>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</si>
  <si>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</si>
  <si>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</si>
  <si>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</si>
  <si>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</si>
  <si>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</si>
  <si>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</si>
  <si>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</si>
  <si>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</si>
  <si>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</si>
  <si>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</si>
  <si>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</si>
  <si>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</si>
  <si>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</si>
  <si>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</si>
  <si>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</si>
  <si>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</si>
  <si>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</si>
  <si>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</si>
  <si>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</si>
  <si>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</si>
  <si>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</si>
  <si>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</si>
  <si>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</si>
  <si>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</si>
  <si>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</si>
  <si>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</si>
  <si>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</si>
  <si>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</si>
  <si>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</si>
  <si>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</si>
  <si>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</si>
  <si>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</si>
  <si>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</si>
  <si>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</si>
  <si>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</si>
  <si>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</si>
  <si>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</si>
  <si>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</si>
  <si>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</si>
  <si>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</si>
  <si>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</si>
  <si>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</si>
  <si>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</si>
  <si>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</si>
  <si>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</si>
  <si>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</si>
  <si>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</si>
  <si>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</si>
  <si>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</si>
  <si>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</si>
  <si>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</si>
  <si>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</si>
  <si>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</si>
  <si>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</si>
  <si>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</si>
  <si>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</si>
  <si>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</si>
  <si>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</si>
  <si>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</si>
  <si>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</si>
  <si>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</si>
  <si>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</si>
  <si>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</si>
  <si>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</si>
  <si>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</si>
  <si>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</si>
  <si>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</si>
  <si>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</si>
  <si>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</si>
  <si>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</si>
  <si>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</si>
  <si>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</si>
  <si>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</si>
  <si>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</si>
  <si>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</si>
  <si>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</si>
  <si>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</si>
  <si>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</si>
  <si>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</si>
  <si>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</si>
  <si>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</si>
  <si>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</si>
  <si>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</si>
  <si>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</si>
  <si>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</si>
  <si>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</si>
  <si>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</si>
  <si>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</si>
  <si>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</si>
  <si>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</si>
  <si>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</si>
  <si>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</si>
  <si>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</si>
  <si>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</si>
  <si>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</si>
  <si>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</si>
  <si>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</si>
  <si>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</si>
  <si>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</si>
  <si>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</si>
  <si>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</si>
  <si>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</si>
  <si>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</si>
  <si>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</si>
  <si>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</si>
  <si>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</si>
  <si>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</si>
  <si>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</si>
  <si>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</si>
  <si>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</si>
  <si>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</si>
  <si>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</si>
  <si>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</si>
  <si>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</si>
  <si>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</si>
  <si>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</si>
  <si>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</si>
  <si>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</si>
  <si>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</si>
  <si>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</si>
  <si>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</si>
  <si>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</si>
  <si>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</si>
  <si>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</si>
  <si>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</si>
  <si>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</si>
  <si>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</si>
  <si>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</si>
  <si>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</si>
  <si>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</si>
  <si>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</si>
  <si>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</si>
  <si>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</si>
  <si>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</si>
  <si>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</si>
  <si>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</si>
  <si>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</si>
  <si>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</si>
  <si>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</si>
  <si>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</si>
  <si>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</si>
  <si>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</si>
  <si>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</si>
  <si>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</si>
  <si>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</si>
  <si>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</si>
  <si>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</si>
  <si>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</si>
  <si>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</si>
  <si>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</si>
  <si>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</si>
  <si>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</si>
  <si>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</si>
  <si>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</si>
  <si>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</si>
  <si>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</si>
  <si>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</si>
  <si>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</si>
  <si>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</si>
  <si>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</si>
  <si>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</si>
  <si>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</si>
  <si>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</si>
  <si>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</si>
  <si>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</si>
  <si>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</si>
  <si>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</si>
  <si>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</si>
  <si>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</si>
  <si>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</si>
  <si>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</si>
  <si>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</si>
  <si>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</si>
  <si>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</si>
  <si>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</si>
  <si>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</si>
  <si>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</si>
  <si>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</si>
  <si>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</si>
  <si>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</si>
  <si>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</si>
  <si>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</si>
  <si>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</si>
  <si>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</si>
  <si>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</si>
  <si>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</si>
  <si>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</si>
  <si>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</si>
  <si>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</si>
  <si>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</si>
  <si>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</si>
  <si>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</si>
  <si>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</si>
  <si>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</si>
  <si>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</si>
  <si>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</si>
  <si>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</si>
  <si>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</si>
  <si>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</si>
  <si>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</si>
  <si>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</si>
  <si>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</si>
  <si>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</si>
  <si>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</si>
  <si>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</si>
  <si>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</si>
  <si>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</si>
  <si>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</si>
  <si>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</si>
  <si>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</si>
  <si>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</si>
  <si>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</si>
  <si>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</si>
  <si>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</si>
  <si>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</si>
  <si>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</si>
  <si>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</si>
  <si>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</si>
  <si>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</si>
  <si>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</si>
  <si>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</si>
  <si>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</si>
  <si>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</si>
  <si>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</si>
  <si>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</si>
  <si>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</si>
  <si>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</si>
  <si>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</si>
  <si>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</si>
  <si>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</si>
  <si>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</si>
  <si>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</si>
  <si>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</si>
  <si>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</si>
  <si>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</si>
  <si>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</si>
  <si>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</si>
  <si>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</si>
  <si>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</si>
  <si>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</si>
  <si>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</si>
  <si>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</si>
  <si>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</si>
  <si>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</si>
  <si>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</si>
  <si>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</si>
  <si>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</si>
  <si>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</si>
  <si>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</si>
  <si>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</si>
  <si>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</si>
  <si>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</si>
  <si>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</si>
  <si>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</si>
  <si>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</si>
  <si>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</si>
  <si>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</si>
  <si>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</si>
  <si>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</si>
  <si>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</si>
  <si>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</si>
  <si>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</si>
  <si>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</si>
  <si>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</si>
  <si>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</si>
  <si>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</si>
  <si>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</si>
  <si>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</si>
  <si>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</si>
  <si>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</si>
  <si>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</si>
  <si>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</si>
  <si>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</si>
  <si>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</si>
  <si>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</si>
  <si>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</si>
  <si>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</si>
  <si>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</si>
  <si>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</si>
  <si>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</si>
  <si>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</si>
  <si>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</si>
  <si>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</si>
  <si>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</si>
  <si>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</si>
  <si>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</si>
  <si>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</si>
  <si>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</si>
  <si>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</si>
  <si>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</si>
  <si>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</si>
  <si>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</si>
  <si>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</si>
  <si>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</si>
  <si>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</si>
  <si>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</si>
  <si>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</si>
  <si>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</si>
  <si>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</si>
  <si>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</si>
  <si>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</si>
  <si>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</si>
  <si>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</si>
  <si>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</si>
  <si>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</si>
  <si>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</si>
  <si>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</si>
  <si>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</si>
  <si>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</si>
  <si>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</si>
  <si>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</si>
  <si>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</si>
  <si>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</si>
  <si>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</si>
  <si>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</si>
  <si>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</si>
  <si>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</si>
  <si>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</si>
  <si>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</si>
  <si>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</si>
  <si>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</si>
  <si>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</si>
  <si>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</si>
  <si>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</si>
  <si>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</si>
  <si>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</si>
  <si>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</si>
  <si>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</si>
  <si>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</si>
  <si>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</si>
  <si>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</si>
  <si>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</si>
  <si>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</si>
  <si>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</si>
  <si>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</si>
  <si>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</si>
  <si>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</si>
  <si>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</si>
  <si>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</si>
  <si>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</si>
  <si>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</si>
  <si>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</si>
  <si>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</si>
  <si>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</si>
  <si>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</si>
  <si>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</si>
  <si>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</si>
  <si>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</si>
  <si>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</si>
  <si>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</si>
  <si>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</si>
  <si>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</si>
  <si>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</si>
  <si>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</si>
  <si>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</si>
  <si>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</si>
  <si>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</si>
  <si>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</si>
  <si>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</si>
  <si>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</si>
  <si>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</si>
  <si>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</si>
  <si>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</si>
  <si>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</si>
  <si>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</si>
  <si>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</si>
  <si>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</si>
  <si>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</si>
  <si>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</si>
  <si>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</si>
  <si>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</si>
  <si>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</si>
  <si>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</si>
  <si>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</si>
  <si>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</si>
  <si>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</si>
  <si>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</si>
  <si>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</si>
  <si>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</si>
  <si>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</si>
  <si>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</si>
  <si>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</si>
  <si>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</si>
  <si>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</si>
  <si>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</si>
  <si>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</si>
  <si>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</si>
  <si>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</si>
  <si>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</si>
  <si>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</si>
  <si>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</si>
  <si>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</si>
  <si>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</si>
  <si>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</si>
  <si>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</si>
  <si>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</si>
  <si>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</si>
  <si>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</si>
  <si>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</si>
  <si>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</si>
  <si>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</si>
  <si>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</si>
  <si>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</si>
  <si>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</si>
  <si>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</si>
  <si>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</si>
  <si>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</si>
  <si>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</si>
  <si>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</si>
  <si>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</si>
  <si>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</si>
  <si>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</si>
  <si>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</si>
  <si>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</si>
  <si>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</si>
  <si>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</si>
  <si>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</si>
  <si>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</si>
  <si>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</si>
  <si>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</si>
  <si>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</si>
  <si>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</si>
  <si>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</si>
  <si>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</si>
  <si>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</si>
  <si>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</si>
  <si>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</si>
  <si>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</si>
  <si>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</si>
  <si>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</si>
  <si>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</si>
  <si>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</si>
  <si>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</si>
  <si>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</si>
  <si>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</si>
  <si>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</si>
  <si>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</si>
  <si>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</si>
  <si>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</si>
  <si>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</si>
  <si>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</si>
  <si>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</si>
  <si>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</si>
  <si>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</si>
  <si>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</si>
  <si>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</si>
  <si>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</si>
  <si>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</si>
  <si>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</si>
  <si>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</si>
  <si>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</si>
  <si>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</si>
  <si>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</si>
  <si>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</si>
  <si>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</si>
  <si>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</si>
  <si>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</si>
  <si>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</si>
  <si>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</si>
  <si>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</si>
  <si>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</si>
  <si>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</si>
  <si>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</si>
  <si>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</si>
  <si>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</si>
  <si>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</si>
  <si>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</si>
  <si>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</si>
  <si>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</si>
  <si>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</si>
  <si>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</si>
  <si>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</si>
  <si>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</si>
  <si>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</si>
  <si>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</si>
  <si>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</si>
  <si>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</si>
  <si>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</si>
  <si>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</si>
  <si>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</si>
  <si>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</si>
  <si>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</si>
  <si>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</si>
  <si>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</si>
  <si>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</si>
  <si>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</si>
  <si>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</si>
  <si>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</si>
  <si>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</si>
  <si>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</si>
  <si>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</si>
  <si>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</si>
  <si>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</si>
  <si>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</si>
  <si>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</si>
  <si>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</si>
  <si>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</si>
  <si>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</si>
  <si>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</si>
  <si>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</si>
  <si>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</si>
  <si>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</si>
  <si>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</si>
  <si>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</si>
  <si>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</si>
  <si>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</si>
  <si>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</si>
  <si>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</si>
  <si>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</si>
  <si>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</si>
  <si>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</si>
  <si>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</si>
  <si>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</si>
  <si>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</si>
  <si>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</si>
  <si>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</si>
  <si>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</si>
  <si>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</si>
  <si>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</si>
  <si>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</si>
  <si>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</si>
  <si>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</si>
  <si>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</si>
  <si>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</si>
  <si>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</si>
  <si>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</si>
  <si>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</si>
  <si>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</si>
  <si>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</si>
  <si>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</si>
  <si>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</si>
  <si>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</si>
  <si>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</si>
  <si>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</si>
  <si>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</si>
  <si>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</si>
  <si>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</si>
  <si>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</si>
  <si>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</si>
  <si>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</si>
  <si>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</si>
  <si>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</si>
  <si>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</si>
  <si>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</si>
  <si>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</si>
  <si>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</si>
  <si>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</si>
  <si>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</si>
  <si>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</si>
  <si>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</si>
  <si>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</si>
  <si>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</si>
  <si>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</si>
  <si>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</si>
  <si>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</si>
  <si>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</si>
  <si>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</si>
  <si>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</si>
  <si>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</si>
  <si>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</si>
  <si>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</si>
  <si>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</si>
  <si>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</si>
  <si>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</si>
  <si>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</si>
  <si>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</si>
  <si>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</si>
  <si>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</si>
  <si>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</si>
  <si>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</si>
  <si>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</si>
  <si>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</si>
  <si>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</si>
  <si>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</si>
  <si>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</si>
  <si>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</si>
  <si>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</si>
  <si>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</si>
  <si>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</si>
  <si>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</si>
  <si>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</si>
  <si>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</si>
  <si>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</si>
  <si>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</si>
  <si>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</si>
  <si>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</si>
  <si>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</si>
  <si>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</si>
  <si>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</si>
  <si>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</si>
  <si>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</si>
  <si>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</si>
  <si>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</si>
  <si>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</si>
  <si>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</si>
  <si>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</si>
  <si>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</si>
  <si>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</si>
  <si>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</si>
  <si>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</si>
  <si>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</si>
  <si>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</si>
  <si>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</si>
  <si>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</si>
  <si>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</si>
  <si>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</si>
  <si>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</si>
  <si>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</si>
  <si>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</si>
  <si>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</si>
  <si>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</si>
  <si>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</si>
  <si>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</si>
  <si>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</si>
  <si>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</si>
  <si>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</si>
  <si>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</si>
  <si>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</si>
  <si>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</si>
  <si>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</si>
  <si>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</si>
  <si>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</si>
  <si>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</si>
  <si>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</si>
  <si>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</si>
  <si>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</si>
  <si>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</si>
  <si>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</si>
  <si>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</si>
  <si>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</si>
  <si>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</si>
  <si>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</si>
  <si>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</si>
  <si>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</si>
  <si>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</si>
  <si>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</si>
  <si>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</si>
  <si>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</si>
  <si>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</si>
  <si>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</si>
  <si>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</si>
  <si>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</si>
  <si>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</si>
  <si>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</si>
  <si>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</si>
  <si>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</si>
  <si>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</si>
  <si>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</si>
  <si>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</si>
  <si>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</si>
  <si>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</si>
  <si>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</si>
  <si>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</si>
  <si>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</si>
  <si>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</si>
  <si>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</si>
  <si>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</si>
  <si>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</si>
  <si>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</si>
  <si>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</si>
  <si>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</si>
  <si>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</si>
  <si>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</si>
  <si>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</si>
  <si>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</si>
  <si>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</si>
  <si>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</si>
  <si>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</si>
  <si>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</si>
  <si>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</si>
  <si>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</si>
  <si>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</si>
  <si>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</si>
  <si>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</si>
  <si>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</si>
  <si>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</si>
  <si>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</si>
  <si>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</si>
  <si>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</si>
  <si>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</si>
  <si>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</si>
  <si>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</si>
  <si>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</si>
  <si>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</si>
  <si>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</si>
  <si>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</si>
  <si>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</si>
  <si>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</si>
  <si>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</si>
  <si>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</si>
  <si>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</si>
  <si>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</si>
  <si>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</si>
  <si>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</si>
  <si>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</si>
  <si>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</si>
  <si>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</si>
  <si>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</si>
  <si>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</si>
  <si>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</si>
  <si>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</si>
  <si>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</si>
  <si>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</si>
  <si>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</si>
  <si>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</si>
  <si>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</si>
  <si>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</si>
  <si>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</si>
  <si>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</si>
  <si>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</si>
  <si>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</si>
  <si>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</si>
  <si>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</si>
  <si>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</si>
  <si>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</si>
  <si>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</si>
  <si>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</si>
  <si>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</si>
  <si>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</si>
  <si>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</si>
  <si>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</si>
  <si>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</si>
  <si>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</si>
  <si>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</si>
  <si>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</si>
  <si>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</si>
  <si>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</si>
  <si>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</si>
  <si>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</si>
  <si>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</si>
  <si>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</si>
  <si>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</si>
  <si>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</si>
  <si>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</si>
  <si>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</si>
  <si>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</si>
  <si>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</si>
  <si>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</si>
  <si>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</si>
  <si>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</si>
  <si>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</si>
  <si>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</si>
  <si>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</si>
  <si>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</si>
  <si>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</si>
  <si>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</si>
  <si>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</si>
  <si>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</si>
  <si>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</si>
  <si>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</si>
  <si>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</si>
  <si>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</si>
  <si>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</si>
  <si>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</si>
  <si>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</si>
  <si>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</si>
  <si>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</si>
  <si>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</si>
  <si>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</si>
  <si>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</si>
  <si>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</si>
  <si>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</si>
  <si>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</si>
  <si>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</si>
  <si>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</si>
  <si>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</si>
  <si>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</si>
  <si>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</si>
  <si>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</si>
  <si>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</si>
  <si>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</si>
  <si>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</si>
  <si>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</si>
  <si>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</si>
  <si>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</si>
  <si>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</si>
  <si>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</si>
  <si>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</si>
  <si>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</si>
  <si>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</si>
  <si>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</si>
  <si>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</si>
  <si>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</si>
  <si>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</si>
  <si>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</si>
  <si>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</si>
  <si>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</si>
  <si>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</si>
  <si>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</si>
  <si>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</si>
  <si>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</si>
  <si>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</si>
  <si>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</si>
  <si>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</si>
  <si>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</si>
  <si>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</si>
  <si>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</si>
  <si>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</si>
  <si>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</si>
  <si>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</si>
  <si>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</si>
  <si>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</si>
  <si>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</si>
  <si>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</si>
  <si>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</si>
  <si>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</si>
  <si>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</si>
  <si>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</si>
  <si>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</si>
  <si>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</si>
  <si>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</si>
  <si>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</si>
  <si>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</si>
  <si>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</si>
  <si>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</si>
  <si>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</si>
  <si>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</si>
  <si>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</si>
  <si>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</si>
  <si>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</si>
  <si>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</si>
  <si>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</si>
  <si>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</si>
  <si>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</si>
  <si>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</si>
  <si>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</si>
  <si>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</si>
  <si>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</si>
  <si>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</si>
  <si>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</si>
  <si>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</si>
  <si>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</si>
  <si>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</si>
  <si>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</si>
  <si>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</si>
  <si>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</si>
  <si>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</si>
  <si>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</si>
  <si>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</si>
  <si>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</si>
  <si>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</si>
  <si>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</si>
  <si>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</si>
  <si>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</si>
  <si>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</si>
  <si>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</si>
  <si>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</si>
  <si>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</si>
  <si>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</si>
  <si>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</si>
  <si>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</si>
  <si>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</si>
  <si>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</si>
  <si>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</si>
  <si>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</si>
  <si>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</si>
  <si>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</si>
  <si>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</si>
  <si>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</si>
  <si>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</si>
  <si>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</si>
  <si>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</si>
  <si>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</si>
  <si>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</si>
  <si>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</si>
  <si>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</si>
  <si>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</si>
  <si>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</si>
  <si>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</si>
  <si>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</si>
  <si>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</si>
  <si>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</si>
  <si>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</si>
  <si>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</si>
  <si>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</si>
  <si>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</si>
  <si>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</si>
  <si>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</si>
  <si>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</si>
  <si>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</si>
  <si>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</si>
  <si>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</si>
  <si>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</si>
  <si>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</si>
  <si>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</si>
  <si>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</si>
  <si>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</si>
  <si>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</si>
  <si>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</si>
  <si>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</si>
  <si>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</si>
  <si>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</si>
  <si>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</si>
  <si>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</si>
  <si>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</si>
  <si>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</si>
  <si>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</si>
  <si>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</si>
  <si>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</si>
  <si>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</si>
  <si>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</si>
  <si>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</si>
  <si>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</si>
  <si>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</si>
  <si>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</si>
  <si>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</si>
  <si>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</si>
  <si>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</si>
  <si>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</si>
  <si>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</si>
  <si>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</si>
  <si>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</si>
  <si>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</si>
  <si>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</si>
  <si>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</si>
  <si>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</si>
  <si>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</si>
  <si>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</si>
  <si>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</si>
  <si>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</si>
  <si>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</si>
  <si>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</si>
  <si>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</si>
  <si>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</si>
  <si>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</si>
  <si>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</si>
  <si>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</si>
  <si>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</si>
  <si>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</si>
  <si>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</si>
  <si>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</si>
  <si>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</si>
  <si>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</si>
  <si>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</si>
  <si>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</si>
  <si>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</si>
  <si>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</si>
  <si>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</si>
  <si>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</si>
  <si>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</si>
  <si>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</si>
  <si>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</si>
  <si>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</si>
  <si>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</si>
  <si>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</si>
  <si>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</si>
  <si>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</si>
  <si>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</si>
  <si>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</si>
  <si>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</si>
  <si>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</si>
  <si>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</si>
  <si>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</si>
  <si>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</si>
  <si>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</si>
  <si>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</si>
  <si>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</si>
  <si>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</si>
  <si>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</si>
  <si>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</si>
  <si>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</si>
  <si>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</si>
  <si>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</si>
  <si>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</si>
  <si>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</si>
  <si>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</si>
  <si>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</si>
  <si>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</si>
  <si>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</si>
  <si>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</si>
  <si>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</si>
  <si>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</si>
  <si>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</si>
  <si>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</si>
  <si>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</si>
  <si>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</si>
  <si>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</si>
  <si>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</si>
  <si>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</si>
  <si>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</si>
  <si>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</si>
  <si>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</si>
  <si>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</si>
  <si>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</si>
  <si>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</si>
  <si>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</si>
  <si>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</si>
  <si>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</si>
  <si>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</si>
  <si>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</si>
  <si>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</si>
  <si>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</si>
  <si>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</si>
  <si>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</si>
  <si>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</si>
  <si>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</si>
  <si>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</si>
  <si>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</si>
  <si>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</si>
  <si>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</si>
  <si>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</si>
  <si>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</si>
  <si>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</si>
  <si>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</si>
  <si>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</si>
  <si>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</si>
  <si>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</si>
  <si>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</si>
  <si>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</si>
  <si>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</si>
  <si>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</si>
  <si>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</si>
  <si>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</si>
  <si>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</si>
  <si>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</si>
  <si>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</si>
  <si>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</si>
  <si>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</si>
  <si>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</si>
  <si>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</si>
  <si>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</si>
  <si>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</si>
  <si>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</si>
  <si>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</si>
  <si>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</si>
  <si>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</si>
  <si>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</si>
  <si>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</si>
  <si>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</si>
  <si>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</si>
  <si>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</si>
  <si>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</si>
  <si>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</si>
  <si>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</si>
  <si>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</si>
  <si>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</si>
  <si>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</si>
  <si>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</si>
  <si>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</si>
  <si>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</si>
  <si>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</si>
  <si>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</si>
  <si>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</si>
  <si>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</si>
  <si>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</si>
  <si>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</si>
  <si>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</si>
  <si>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</si>
  <si>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</si>
  <si>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</si>
  <si>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</si>
  <si>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</si>
  <si>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</si>
  <si>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</si>
  <si>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</si>
  <si>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</si>
  <si>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</si>
  <si>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</si>
  <si>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</si>
  <si>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</si>
  <si>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</si>
  <si>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</si>
  <si>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</si>
  <si>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</si>
  <si>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</si>
  <si>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</si>
  <si>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</si>
  <si>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</si>
  <si>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</si>
  <si>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</si>
  <si>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</si>
  <si>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</si>
  <si>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</si>
  <si>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</si>
  <si>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</si>
  <si>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</si>
  <si>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</si>
  <si>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</si>
  <si>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</si>
  <si>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</si>
  <si>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</si>
  <si>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</si>
  <si>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</si>
  <si>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</si>
  <si>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</si>
  <si>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</si>
  <si>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</si>
  <si>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</si>
  <si>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</si>
  <si>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</si>
  <si>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</si>
  <si>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</si>
  <si>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</si>
  <si>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</si>
  <si>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</si>
  <si>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</si>
  <si>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</si>
  <si>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</si>
  <si>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</si>
  <si>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</si>
  <si>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</si>
  <si>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</si>
  <si>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</si>
  <si>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</si>
  <si>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</si>
  <si>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</si>
  <si>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</si>
  <si>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</si>
  <si>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</si>
  <si>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</si>
  <si>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</si>
  <si>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</si>
  <si>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</si>
  <si>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</si>
  <si>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</si>
  <si>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</si>
  <si>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</si>
  <si>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</si>
  <si>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</si>
  <si>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</si>
  <si>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</si>
  <si>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</si>
  <si>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</si>
  <si>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</si>
  <si>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</si>
  <si>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</si>
  <si>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</si>
  <si>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</si>
  <si>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</si>
  <si>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</si>
  <si>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</si>
  <si>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</si>
  <si>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</si>
  <si>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</si>
  <si>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</si>
  <si>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</si>
  <si>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</si>
  <si>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</si>
  <si>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</si>
  <si>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</si>
  <si>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</si>
  <si>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</si>
  <si>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</si>
  <si>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</si>
  <si>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</si>
  <si>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</si>
  <si>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</si>
  <si>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</si>
  <si>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</si>
  <si>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</si>
  <si>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</si>
  <si>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</si>
  <si>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</si>
  <si>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</si>
  <si>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</si>
  <si>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</si>
  <si>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</si>
  <si>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</si>
  <si>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</si>
  <si>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</si>
  <si>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</si>
  <si>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</si>
  <si>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</si>
  <si>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</si>
  <si>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</si>
  <si>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</si>
  <si>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</si>
  <si>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</si>
  <si>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</si>
  <si>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</si>
  <si>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</si>
  <si>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</si>
  <si>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</si>
  <si>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</si>
  <si>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</si>
  <si>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</si>
  <si>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</si>
  <si>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</si>
  <si>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</si>
  <si>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</si>
  <si>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</si>
  <si>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</si>
  <si>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</si>
  <si>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</si>
  <si>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</si>
  <si>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</si>
  <si>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</si>
  <si>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</si>
  <si>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</si>
  <si>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</si>
  <si>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</si>
  <si>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</si>
  <si>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</si>
  <si>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</si>
  <si>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</si>
  <si>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</si>
  <si>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</si>
  <si>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</si>
  <si>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</si>
  <si>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</si>
  <si>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</si>
  <si>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</si>
  <si>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</si>
  <si>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</si>
  <si>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</si>
  <si>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</si>
  <si>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</si>
  <si>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</si>
  <si>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</si>
  <si>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</si>
  <si>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</si>
  <si>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</si>
  <si>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</si>
  <si>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</si>
  <si>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</si>
  <si>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</si>
  <si>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</si>
  <si>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</si>
  <si>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</si>
  <si>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</si>
  <si>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</si>
  <si>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</si>
  <si>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</si>
  <si>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</si>
  <si>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</si>
  <si>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</si>
  <si>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</si>
  <si>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</si>
  <si>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</si>
  <si>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</si>
  <si>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</si>
  <si>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</si>
  <si>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</si>
  <si>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</si>
  <si>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</si>
  <si>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</si>
  <si>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</si>
  <si>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</si>
  <si>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</si>
  <si>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</si>
  <si>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</si>
  <si>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</si>
  <si>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</si>
  <si>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</si>
  <si>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</si>
  <si>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</si>
  <si>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</si>
  <si>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</si>
  <si>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</si>
  <si>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</si>
  <si>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</si>
  <si>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</si>
  <si>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</si>
  <si>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</si>
  <si>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</si>
  <si>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</si>
  <si>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</si>
  <si>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</si>
  <si>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</si>
  <si>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</si>
  <si>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</si>
  <si>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</si>
  <si>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</si>
  <si>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</si>
  <si>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</si>
  <si>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</si>
  <si>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</si>
  <si>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</si>
  <si>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</si>
  <si>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</si>
  <si>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</si>
  <si>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</si>
  <si>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</si>
  <si>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</si>
  <si>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</si>
  <si>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</si>
  <si>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</si>
  <si>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</si>
  <si>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</si>
  <si>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</si>
  <si>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</si>
  <si>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</si>
  <si>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</si>
  <si>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</si>
  <si>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</si>
  <si>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</si>
  <si>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</si>
  <si>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</si>
  <si>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</si>
  <si>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</si>
  <si>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</si>
  <si>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</si>
  <si>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</si>
  <si>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</si>
  <si>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</si>
  <si>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</si>
  <si>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</si>
  <si>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</si>
  <si>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</si>
  <si>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</si>
  <si>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</si>
  <si>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</si>
  <si>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</si>
  <si>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</si>
  <si>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</si>
  <si>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</si>
  <si>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</si>
  <si>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</si>
  <si>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</si>
  <si>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</si>
  <si>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</si>
  <si>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</si>
  <si>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</si>
  <si>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</si>
  <si>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</si>
  <si>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</si>
  <si>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</si>
  <si>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</si>
  <si>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</si>
  <si>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</si>
  <si>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</si>
  <si>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</si>
  <si>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</si>
  <si>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</si>
  <si>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</si>
  <si>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</si>
  <si>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</si>
  <si>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</si>
  <si>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</si>
  <si>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</si>
  <si>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</si>
  <si>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</si>
  <si>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</si>
  <si>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</si>
  <si>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</si>
  <si>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</si>
  <si>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</si>
  <si>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</si>
  <si>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</si>
  <si>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</si>
  <si>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</si>
  <si>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</si>
  <si>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</si>
  <si>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</si>
  <si>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</si>
  <si>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</si>
  <si>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</si>
  <si>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</si>
  <si>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</si>
  <si>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</si>
  <si>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</si>
  <si>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</si>
  <si>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</si>
  <si>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</si>
  <si>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</si>
  <si>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</si>
  <si>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</si>
  <si>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</si>
  <si>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</si>
  <si>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</si>
  <si>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</si>
  <si>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</si>
  <si>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</si>
  <si>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</si>
  <si>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</si>
  <si>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</si>
  <si>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</si>
  <si>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</si>
  <si>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</si>
  <si>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</si>
  <si>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</si>
  <si>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</si>
  <si>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</si>
  <si>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</si>
  <si>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</si>
  <si>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</si>
  <si>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</si>
  <si>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</si>
  <si>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</si>
  <si>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</si>
  <si>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</si>
  <si>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</si>
  <si>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</si>
  <si>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</si>
  <si>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</si>
  <si>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</si>
  <si>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</si>
  <si>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</si>
  <si>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</si>
  <si>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</si>
  <si>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</si>
  <si>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</si>
  <si>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</si>
  <si>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</si>
  <si>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</si>
  <si>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</si>
  <si>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</si>
  <si>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</si>
  <si>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</si>
  <si>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</si>
  <si>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</si>
  <si>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</si>
  <si>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</si>
  <si>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</si>
  <si>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</si>
  <si>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</si>
  <si>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</si>
  <si>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</si>
  <si>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</si>
  <si>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</si>
  <si>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</si>
  <si>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</si>
  <si>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</si>
  <si>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</si>
  <si>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</si>
  <si>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</si>
  <si>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</si>
  <si>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</si>
  <si>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</si>
  <si>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</si>
  <si>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</si>
  <si>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</si>
  <si>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</si>
  <si>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</si>
  <si>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</si>
  <si>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</si>
  <si>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</si>
  <si>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</si>
  <si>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</si>
  <si>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</si>
  <si>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</si>
  <si>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</si>
  <si>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</si>
  <si>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</si>
  <si>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</si>
  <si>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</si>
  <si>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</si>
  <si>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</si>
  <si>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</si>
  <si>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</si>
  <si>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</si>
  <si>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</si>
  <si>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</si>
  <si>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</si>
  <si>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</si>
  <si>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</si>
  <si>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</si>
  <si>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</si>
  <si>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</si>
  <si>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</si>
  <si>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</si>
  <si>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</si>
  <si>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</si>
  <si>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</si>
  <si>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</si>
  <si>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</si>
  <si>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</si>
  <si>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</si>
  <si>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</si>
  <si>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</si>
  <si>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</si>
  <si>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</si>
  <si>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</si>
  <si>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</si>
  <si>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</si>
  <si>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</si>
  <si>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</si>
  <si>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</si>
  <si>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</si>
  <si>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</si>
  <si>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</si>
  <si>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</si>
  <si>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</si>
  <si>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</si>
  <si>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</si>
  <si>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</si>
  <si>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</si>
  <si>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</si>
  <si>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</si>
  <si>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</si>
  <si>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</si>
  <si>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</si>
  <si>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</si>
  <si>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</si>
  <si>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</si>
  <si>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</si>
  <si>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</si>
  <si>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</si>
  <si>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</si>
  <si>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</si>
  <si>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</si>
  <si>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</si>
  <si>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</si>
  <si>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</si>
  <si>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</si>
  <si>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</si>
  <si>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</si>
  <si>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</si>
  <si>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</si>
  <si>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</si>
  <si>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</si>
  <si>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</si>
  <si>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</si>
  <si>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</si>
  <si>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</si>
  <si>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</si>
  <si>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</si>
  <si>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</si>
  <si>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</si>
  <si>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</si>
  <si>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</si>
  <si>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</si>
  <si>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</si>
  <si>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</si>
  <si>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</si>
  <si>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</si>
  <si>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</si>
  <si>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</si>
  <si>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</si>
  <si>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</si>
  <si>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</si>
  <si>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</si>
  <si>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</si>
  <si>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</si>
  <si>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</si>
  <si>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</si>
  <si>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</si>
  <si>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</si>
  <si>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</si>
  <si>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</si>
  <si>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</si>
  <si>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</si>
  <si>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</si>
  <si>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</si>
  <si>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</si>
  <si>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</si>
  <si>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</si>
  <si>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</si>
  <si>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</si>
  <si>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</si>
  <si>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</si>
  <si>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</si>
  <si>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</si>
  <si>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</si>
  <si>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</si>
  <si>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</si>
  <si>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</si>
  <si>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</si>
  <si>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</si>
  <si>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</si>
  <si>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</si>
  <si>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</si>
  <si>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</si>
  <si>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</si>
  <si>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</si>
  <si>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</si>
  <si>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</si>
  <si>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</si>
  <si>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</si>
  <si>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</si>
  <si>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</si>
  <si>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</si>
  <si>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</si>
  <si>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</si>
  <si>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</si>
  <si>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</si>
  <si>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</si>
  <si>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</si>
  <si>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</si>
  <si>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</si>
  <si>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</si>
  <si>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</si>
  <si>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</si>
  <si>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</si>
  <si>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</si>
  <si>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</si>
  <si>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</si>
  <si>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</si>
  <si>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</si>
  <si>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</si>
  <si>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</si>
  <si>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</si>
  <si>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</si>
  <si>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</si>
  <si>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</si>
  <si>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</si>
  <si>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</si>
  <si>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</si>
  <si>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</si>
  <si>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</si>
  <si>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</si>
  <si>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</si>
  <si>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</si>
  <si>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</si>
  <si>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</si>
  <si>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</si>
  <si>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</si>
  <si>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</si>
  <si>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</si>
  <si>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</si>
  <si>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</si>
  <si>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</si>
  <si>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</si>
  <si>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</si>
  <si>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</si>
  <si>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</si>
  <si>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</si>
  <si>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</si>
  <si>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</si>
  <si>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</si>
  <si>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</si>
  <si>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</si>
  <si>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</si>
  <si>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</si>
  <si>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</si>
  <si>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</si>
  <si>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</si>
  <si>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</si>
  <si>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</si>
  <si>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</si>
  <si>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</si>
  <si>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</si>
  <si>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</si>
  <si>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</si>
  <si>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</si>
  <si>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</si>
  <si>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</si>
  <si>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</si>
  <si>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</si>
  <si>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</si>
  <si>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</si>
  <si>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</si>
  <si>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</si>
  <si>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</si>
  <si>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</si>
  <si>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</si>
  <si>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</si>
  <si>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</si>
  <si>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</si>
  <si>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</si>
  <si>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</si>
  <si>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</si>
  <si>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</si>
  <si>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</si>
  <si>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</si>
  <si>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</si>
  <si>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</si>
  <si>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</si>
  <si>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</si>
  <si>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</si>
  <si>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</si>
  <si>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</si>
  <si>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</si>
  <si>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</si>
  <si>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</si>
  <si>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</si>
  <si>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</si>
  <si>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</si>
  <si>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</si>
  <si>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</si>
  <si>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</si>
  <si>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</si>
  <si>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</si>
  <si>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</si>
  <si>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</si>
  <si>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</si>
  <si>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</si>
  <si>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</si>
  <si>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</si>
  <si>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</si>
  <si>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</si>
  <si>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</si>
  <si>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</si>
  <si>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</si>
  <si>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</si>
  <si>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</si>
  <si>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</si>
  <si>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</si>
  <si>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</si>
  <si>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</si>
  <si>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</si>
  <si>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</si>
  <si>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</si>
  <si>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</si>
  <si>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</si>
  <si>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</si>
  <si>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</si>
  <si>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</si>
  <si>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</si>
  <si>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</si>
  <si>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</si>
  <si>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</si>
  <si>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</si>
  <si>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</si>
  <si>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</si>
  <si>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</si>
  <si>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</si>
  <si>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</si>
  <si>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</si>
  <si>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</si>
  <si>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</si>
  <si>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</si>
  <si>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</si>
  <si>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</si>
  <si>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</si>
  <si>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</si>
  <si>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</si>
  <si>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</si>
  <si>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</si>
  <si>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</si>
  <si>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</si>
  <si>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</si>
  <si>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</si>
  <si>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</si>
  <si>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</si>
  <si>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</si>
  <si>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</si>
  <si>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</si>
  <si>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</si>
  <si>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</si>
  <si>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</si>
  <si>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</si>
  <si>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</si>
  <si>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</si>
  <si>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</si>
  <si>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</si>
  <si>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</si>
  <si>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</si>
  <si>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</si>
  <si>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</si>
  <si>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</si>
  <si>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</si>
  <si>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</si>
  <si>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</si>
  <si>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</si>
  <si>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</si>
  <si>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</si>
  <si>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</si>
  <si>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</si>
  <si>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</si>
  <si>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</si>
  <si>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</si>
  <si>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</si>
  <si>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</si>
  <si>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</si>
  <si>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</si>
  <si>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</si>
  <si>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</si>
  <si>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</si>
  <si>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</si>
  <si>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</si>
  <si>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</si>
  <si>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</si>
  <si>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</si>
  <si>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</si>
  <si>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</si>
  <si>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</si>
  <si>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</si>
  <si>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</si>
  <si>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</si>
  <si>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</si>
  <si>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</si>
  <si>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</si>
  <si>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</si>
  <si>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</si>
  <si>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</si>
  <si>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</si>
  <si>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</si>
  <si>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</si>
  <si>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</si>
  <si>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</si>
  <si>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</si>
  <si>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</si>
  <si>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</si>
  <si>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</si>
  <si>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</si>
  <si>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</si>
  <si>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</si>
  <si>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</si>
  <si>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</si>
  <si>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</si>
  <si>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</si>
  <si>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</si>
  <si>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</si>
  <si>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</si>
  <si>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</si>
  <si>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</si>
  <si>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</si>
  <si>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</si>
  <si>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</si>
  <si>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</si>
  <si>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</si>
  <si>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</si>
  <si>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</si>
  <si>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</si>
  <si>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</si>
  <si>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</si>
  <si>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</si>
  <si>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</si>
  <si>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</si>
  <si>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</si>
  <si>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</si>
  <si>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</si>
  <si>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</si>
  <si>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</si>
  <si>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</si>
  <si>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</si>
  <si>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</si>
  <si>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</si>
  <si>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</si>
  <si>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</si>
  <si>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</si>
  <si>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</si>
  <si>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</si>
  <si>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</si>
  <si>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</si>
  <si>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</si>
  <si>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</si>
  <si>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</si>
  <si>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</si>
  <si>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</si>
  <si>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</si>
  <si>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</si>
  <si>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</si>
  <si>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</si>
  <si>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</si>
  <si>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</si>
  <si>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</si>
  <si>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</si>
  <si>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</si>
  <si>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</si>
  <si>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</si>
  <si>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</si>
  <si>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</si>
  <si>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</si>
  <si>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</si>
  <si>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</si>
  <si>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</si>
  <si>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</si>
  <si>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</si>
  <si>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</si>
  <si>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</si>
  <si>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</si>
  <si>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</si>
  <si>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</si>
  <si>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</si>
  <si>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</si>
  <si>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</si>
  <si>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</si>
  <si>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</si>
  <si>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</si>
  <si>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</si>
  <si>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</si>
  <si>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</si>
  <si>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</si>
  <si>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</si>
  <si>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</si>
  <si>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</si>
  <si>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</si>
  <si>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</si>
  <si>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</si>
  <si>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</si>
  <si>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</si>
  <si>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</si>
  <si>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</si>
  <si>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</si>
  <si>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</si>
  <si>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</si>
  <si>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</si>
  <si>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</si>
  <si>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</si>
  <si>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</si>
  <si>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</si>
  <si>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</si>
  <si>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</si>
  <si>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</si>
  <si>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</si>
  <si>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</si>
  <si>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</si>
  <si>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</si>
  <si>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</si>
  <si>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</si>
  <si>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</si>
  <si>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</si>
  <si>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</si>
  <si>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</si>
  <si>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</si>
  <si>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</si>
  <si>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</si>
  <si>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</si>
  <si>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</si>
  <si>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</si>
  <si>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</si>
  <si>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</si>
  <si>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</si>
  <si>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</si>
  <si>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</si>
  <si>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</si>
  <si>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</si>
  <si>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</si>
  <si>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</si>
  <si>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</si>
  <si>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</si>
  <si>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</si>
  <si>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</si>
  <si>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</si>
  <si>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</si>
  <si>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</si>
  <si>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</si>
  <si>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</si>
  <si>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</si>
  <si>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</si>
  <si>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</si>
  <si>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</si>
  <si>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</si>
  <si>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</si>
  <si>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</si>
  <si>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</si>
  <si>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</si>
  <si>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</si>
  <si>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</si>
  <si>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</si>
  <si>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</si>
  <si>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</si>
  <si>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</si>
  <si>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</si>
  <si>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</si>
  <si>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</si>
  <si>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</si>
  <si>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</si>
  <si>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</si>
  <si>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</si>
  <si>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</si>
  <si>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</si>
  <si>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</si>
  <si>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</si>
  <si>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</si>
  <si>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</si>
  <si>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</si>
  <si>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</si>
  <si>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</si>
  <si>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</si>
  <si>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</si>
  <si>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</si>
  <si>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</si>
  <si>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</si>
  <si>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</si>
  <si>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</si>
  <si>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</si>
  <si>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</si>
  <si>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</si>
  <si>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</si>
  <si>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</si>
  <si>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</si>
  <si>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</si>
  <si>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</si>
  <si>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</si>
  <si>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</si>
  <si>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</si>
  <si>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</si>
  <si>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</si>
  <si>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</si>
  <si>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</si>
  <si>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</si>
  <si>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</si>
  <si>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</si>
  <si>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</si>
  <si>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</si>
  <si>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</si>
  <si>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</si>
  <si>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</si>
  <si>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</si>
  <si>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</si>
  <si>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</si>
  <si>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</si>
  <si>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</si>
  <si>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</si>
  <si>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</si>
  <si>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</si>
  <si>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</si>
  <si>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</si>
  <si>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</si>
  <si>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</si>
  <si>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</si>
  <si>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</si>
  <si>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</si>
  <si>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</si>
  <si>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</si>
  <si>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</si>
  <si>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</si>
  <si>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</si>
  <si>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</si>
  <si>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</si>
  <si>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</si>
  <si>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</si>
  <si>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</si>
  <si>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</si>
  <si>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</si>
  <si>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</si>
  <si>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</si>
  <si>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</si>
  <si>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</si>
  <si>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</si>
  <si>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</si>
  <si>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</si>
  <si>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</si>
  <si>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</si>
  <si>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</si>
  <si>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</si>
  <si>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</si>
  <si>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</si>
  <si>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</si>
  <si>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</si>
  <si>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</si>
  <si>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</si>
  <si>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</si>
  <si>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</si>
  <si>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</si>
  <si>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</si>
  <si>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</si>
  <si>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</si>
  <si>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</si>
  <si>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</si>
  <si>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</si>
  <si>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</si>
  <si>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</si>
  <si>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</si>
  <si>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</si>
  <si>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</si>
  <si>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</si>
  <si>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</si>
  <si>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</si>
  <si>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</si>
  <si>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</si>
  <si>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</si>
  <si>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</si>
  <si>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</si>
  <si>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</si>
  <si>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</si>
  <si>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</si>
  <si>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</si>
  <si>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</si>
  <si>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</si>
  <si>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</si>
  <si>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</si>
  <si>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</si>
  <si>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</si>
  <si>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</si>
  <si>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</si>
  <si>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</si>
  <si>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</si>
  <si>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</si>
  <si>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</si>
  <si>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</si>
  <si>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</si>
  <si>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</si>
  <si>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</si>
  <si>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</si>
  <si>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</si>
  <si>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</si>
  <si>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</si>
  <si>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</si>
  <si>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</si>
  <si>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</si>
  <si>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</si>
  <si>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</si>
  <si>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</si>
  <si>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</si>
  <si>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</si>
  <si>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</si>
  <si>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</si>
  <si>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</si>
  <si>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</si>
  <si>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</si>
  <si>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</si>
  <si>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</si>
  <si>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</si>
  <si>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</si>
  <si>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</si>
  <si>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</si>
  <si>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</si>
  <si>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</si>
  <si>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</si>
  <si>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</si>
  <si>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</si>
  <si>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</si>
  <si>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</si>
  <si>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</si>
  <si>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</si>
  <si>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</si>
  <si>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</si>
  <si>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</si>
  <si>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</si>
  <si>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</si>
  <si>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</si>
  <si>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</si>
  <si>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</si>
  <si>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</si>
  <si>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</si>
  <si>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</si>
  <si>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</si>
  <si>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</si>
  <si>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</si>
  <si>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</si>
  <si>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</si>
  <si>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</si>
  <si>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</si>
  <si>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</si>
  <si>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</si>
  <si>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</si>
  <si>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</si>
  <si>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</si>
  <si>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</si>
  <si>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</si>
  <si>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</si>
  <si>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</si>
  <si>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</si>
  <si>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</si>
  <si>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</si>
  <si>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</si>
  <si>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</si>
  <si>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</si>
  <si>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</si>
  <si>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</si>
  <si>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</si>
  <si>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</si>
  <si>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</si>
  <si>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</si>
  <si>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</si>
  <si>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</si>
  <si>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</si>
  <si>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</si>
  <si>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</si>
  <si>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</si>
  <si>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</si>
  <si>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</si>
  <si>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</si>
  <si>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</si>
  <si>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</si>
  <si>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</si>
  <si>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</si>
  <si>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</si>
  <si>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</si>
  <si>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</si>
  <si>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</si>
  <si>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</si>
  <si>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</si>
  <si>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</si>
  <si>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</si>
  <si>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</si>
  <si>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</si>
  <si>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</si>
  <si>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</si>
  <si>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</si>
  <si>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</si>
  <si>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</si>
  <si>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</si>
  <si>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</si>
  <si>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</si>
  <si>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</si>
  <si>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</si>
  <si>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</si>
  <si>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</si>
  <si>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</si>
  <si>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</si>
  <si>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</si>
  <si>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</si>
  <si>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</si>
  <si>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</si>
  <si>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</si>
  <si>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</si>
  <si>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</si>
  <si>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</si>
  <si>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</si>
  <si>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</si>
  <si>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</si>
  <si>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</si>
  <si>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</si>
  <si>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</si>
  <si>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</si>
  <si>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</si>
  <si>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</si>
  <si>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</si>
  <si>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</si>
  <si>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</si>
  <si>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</si>
  <si>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</si>
  <si>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</si>
  <si>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</si>
  <si>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</si>
  <si>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</si>
  <si>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</si>
  <si>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</si>
  <si>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</si>
  <si>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</si>
  <si>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</si>
  <si>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</si>
  <si>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</si>
  <si>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</si>
  <si>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</si>
  <si>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</si>
  <si>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</si>
  <si>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</si>
  <si>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</si>
  <si>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</si>
  <si>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</si>
  <si>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</si>
  <si>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</si>
  <si>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</si>
  <si>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</si>
  <si>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</si>
  <si>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</si>
  <si>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</si>
  <si>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</si>
  <si>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</si>
  <si>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</si>
  <si>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</si>
  <si>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</si>
  <si>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</si>
  <si>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</si>
  <si>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</si>
  <si>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</si>
  <si>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</si>
  <si>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</si>
  <si>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</si>
  <si>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</si>
  <si>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</si>
  <si>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</si>
  <si>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</si>
  <si>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</si>
  <si>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</si>
  <si>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</si>
  <si>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</si>
  <si>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</si>
  <si>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</si>
  <si>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</si>
  <si>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</si>
  <si>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</si>
  <si>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</si>
  <si>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</si>
  <si>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</si>
  <si>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</si>
  <si>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</si>
  <si>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</si>
  <si>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</si>
  <si>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</si>
  <si>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</si>
  <si>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</si>
  <si>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</si>
  <si>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</si>
  <si>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</si>
  <si>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</si>
  <si>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</si>
  <si>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</si>
  <si>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</si>
  <si>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</si>
  <si>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</si>
  <si>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</si>
  <si>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</si>
  <si>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</si>
  <si>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</si>
  <si>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</si>
  <si>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</si>
  <si>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</si>
  <si>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</si>
  <si>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</si>
  <si>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</si>
  <si>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</si>
  <si>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</si>
  <si>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</si>
  <si>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</si>
  <si>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</si>
  <si>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</si>
  <si>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</si>
  <si>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</si>
  <si>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</si>
  <si>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</si>
  <si>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</si>
  <si>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</si>
  <si>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</si>
  <si>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</si>
  <si>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</si>
  <si>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</si>
  <si>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</si>
  <si>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</si>
  <si>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</si>
  <si>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</si>
  <si>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</si>
  <si>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</si>
  <si>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</si>
  <si>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</si>
  <si>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</si>
  <si>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</si>
  <si>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</si>
  <si>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</si>
  <si>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</si>
  <si>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</si>
  <si>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</si>
  <si>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</si>
  <si>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</si>
  <si>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</si>
  <si>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</si>
  <si>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</si>
  <si>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</si>
  <si>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</si>
  <si>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</si>
  <si>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</si>
  <si>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</si>
  <si>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</si>
  <si>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</si>
  <si>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</si>
  <si>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</si>
  <si>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</si>
  <si>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</si>
  <si>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</si>
  <si>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</si>
  <si>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</si>
  <si>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</si>
  <si>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</si>
  <si>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</si>
  <si>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</si>
  <si>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</si>
  <si>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</si>
  <si>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</si>
  <si>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</si>
  <si>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</si>
  <si>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</si>
  <si>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</si>
  <si>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</si>
  <si>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</si>
  <si>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</si>
  <si>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</si>
  <si>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</si>
  <si>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</si>
  <si>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</si>
  <si>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</si>
  <si>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</si>
  <si>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</si>
  <si>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</si>
  <si>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</si>
  <si>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</si>
  <si>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</si>
  <si>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</si>
  <si>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</si>
  <si>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</si>
  <si>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</si>
  <si>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</si>
  <si>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</si>
  <si>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</si>
  <si>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</si>
  <si>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</si>
  <si>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</si>
  <si>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</si>
  <si>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</si>
  <si>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</si>
  <si>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</si>
  <si>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</si>
  <si>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</si>
  <si>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</si>
  <si>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</si>
  <si>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</si>
  <si>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</si>
  <si>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</si>
  <si>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</si>
  <si>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</si>
  <si>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</si>
  <si>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</si>
  <si>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</si>
  <si>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</si>
  <si>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</si>
  <si>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</si>
  <si>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</si>
  <si>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</si>
  <si>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</si>
  <si>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</si>
  <si>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</si>
  <si>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</si>
  <si>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</si>
  <si>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</si>
  <si>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</si>
  <si>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</si>
  <si>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</si>
  <si>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</si>
  <si>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</si>
  <si>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</si>
  <si>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</si>
  <si>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</si>
  <si>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</si>
  <si>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</si>
  <si>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</si>
  <si>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</si>
  <si>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</si>
  <si>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</si>
  <si>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</si>
  <si>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</si>
  <si>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</si>
  <si>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</si>
  <si>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</si>
  <si>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</si>
  <si>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</si>
  <si>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</si>
  <si>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</si>
  <si>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</si>
  <si>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</si>
  <si>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</si>
  <si>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</si>
  <si>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</si>
  <si>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</si>
  <si>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</si>
  <si>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</si>
  <si>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</si>
  <si>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</si>
  <si>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</si>
  <si>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</si>
  <si>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</si>
  <si>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</si>
  <si>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</si>
  <si>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</si>
  <si>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</si>
  <si>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</si>
  <si>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</si>
  <si>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</si>
  <si>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</si>
  <si>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</si>
  <si>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</si>
  <si>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</si>
  <si>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</si>
  <si>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</si>
  <si>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</si>
  <si>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</si>
  <si>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</si>
  <si>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</si>
  <si>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</si>
  <si>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</si>
  <si>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</si>
  <si>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</si>
  <si>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</si>
  <si>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</si>
  <si>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</si>
  <si>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</si>
  <si>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</si>
  <si>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</si>
  <si>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</si>
  <si>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</si>
  <si>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</si>
  <si>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</si>
  <si>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</si>
  <si>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</si>
  <si>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</si>
  <si>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</si>
  <si>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</si>
  <si>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</si>
  <si>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</si>
  <si>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</si>
  <si>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</si>
  <si>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</si>
  <si>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</si>
  <si>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</si>
  <si>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</si>
  <si>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</si>
  <si>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</si>
  <si>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</si>
  <si>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</si>
  <si>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</si>
  <si>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</si>
  <si>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</si>
  <si>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</si>
  <si>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</si>
  <si>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</si>
  <si>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</si>
  <si>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</si>
  <si>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</si>
  <si>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</si>
  <si>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</si>
  <si>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</si>
  <si>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</si>
  <si>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</si>
  <si>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</si>
  <si>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</si>
  <si>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</si>
  <si>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</si>
  <si>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</si>
  <si>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</si>
  <si>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</si>
  <si>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</si>
  <si>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</si>
  <si>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</si>
  <si>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</si>
  <si>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</si>
  <si>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</si>
  <si>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</si>
  <si>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</si>
  <si>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</si>
  <si>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</si>
  <si>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</si>
  <si>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</si>
  <si>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</si>
  <si>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</si>
  <si>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</si>
  <si>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</si>
  <si>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</si>
  <si>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</si>
  <si>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</si>
  <si>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</si>
  <si>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</si>
  <si>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</si>
  <si>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</si>
  <si>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</si>
  <si>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</si>
  <si>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</si>
  <si>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</si>
  <si>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</si>
  <si>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</si>
  <si>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</si>
  <si>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</si>
  <si>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</si>
  <si>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</si>
  <si>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</si>
  <si>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</si>
  <si>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</si>
  <si>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</si>
  <si>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</si>
  <si>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</si>
  <si>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</si>
  <si>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</si>
  <si>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</si>
  <si>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</si>
  <si>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</si>
  <si>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</si>
  <si>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</si>
  <si>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</si>
  <si>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</si>
  <si>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</si>
  <si>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</si>
  <si>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</si>
  <si>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</si>
  <si>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</si>
  <si>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</si>
  <si>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</si>
  <si>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</si>
  <si>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</si>
  <si>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</si>
  <si>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</si>
  <si>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</si>
  <si>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</si>
  <si>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</si>
  <si>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</si>
  <si>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</si>
  <si>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</si>
  <si>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</si>
  <si>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</si>
  <si>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</si>
  <si>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</si>
  <si>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</si>
  <si>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</si>
  <si>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</si>
  <si>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</si>
  <si>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</si>
  <si>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</si>
  <si>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</si>
  <si>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</si>
  <si>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</si>
  <si>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</si>
  <si>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</si>
  <si>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</si>
  <si>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</si>
  <si>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</si>
  <si>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</si>
  <si>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</si>
  <si>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</si>
  <si>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</si>
  <si>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</si>
  <si>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</si>
  <si>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</si>
  <si>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</si>
  <si>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</si>
  <si>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</si>
  <si>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</si>
  <si>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</si>
  <si>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</si>
  <si>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</si>
  <si>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</si>
  <si>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</si>
  <si>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</si>
  <si>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</si>
  <si>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</si>
  <si>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</si>
  <si>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</si>
  <si>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</si>
  <si>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</si>
  <si>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</si>
  <si>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</si>
  <si>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</si>
  <si>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</si>
  <si>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</si>
  <si>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</si>
  <si>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</si>
  <si>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</si>
  <si>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</si>
  <si>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</si>
  <si>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</si>
  <si>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</si>
  <si>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</si>
  <si>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</si>
  <si>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</si>
  <si>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</si>
  <si>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</si>
  <si>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</si>
  <si>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</si>
  <si>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</si>
  <si>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</si>
  <si>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</si>
  <si>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</si>
  <si>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</si>
  <si>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</si>
  <si>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</si>
  <si>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</si>
  <si>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</si>
  <si>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</si>
  <si>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</si>
  <si>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</si>
  <si>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</si>
  <si>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</si>
  <si>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</si>
  <si>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</si>
  <si>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</si>
  <si>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</si>
  <si>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</si>
  <si>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</si>
  <si>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</si>
  <si>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</si>
  <si>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</si>
  <si>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</si>
  <si>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</si>
  <si>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</si>
  <si>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</si>
  <si>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</si>
  <si>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</si>
  <si>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</si>
  <si>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</si>
  <si>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</si>
  <si>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</si>
  <si>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</si>
  <si>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</si>
  <si>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</si>
  <si>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</si>
  <si>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</si>
  <si>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</si>
  <si>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</si>
  <si>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</si>
  <si>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</si>
  <si>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</si>
  <si>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</si>
  <si>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</si>
  <si>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</si>
  <si>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</si>
  <si>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</si>
  <si>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</si>
  <si>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</si>
  <si>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</si>
  <si>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</si>
  <si>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</si>
  <si>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</si>
  <si>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</si>
  <si>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</si>
  <si>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</si>
  <si>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</si>
  <si>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</si>
  <si>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</si>
  <si>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</si>
  <si>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</si>
  <si>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</si>
  <si>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</si>
  <si>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</si>
  <si>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</si>
  <si>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</si>
  <si>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</si>
  <si>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</si>
  <si>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</si>
  <si>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</si>
  <si>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</si>
  <si>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</si>
  <si>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</si>
  <si>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</si>
  <si>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</si>
  <si>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</si>
  <si>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</si>
  <si>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</si>
  <si>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</si>
  <si>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</si>
  <si>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</si>
  <si>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</si>
  <si>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</si>
  <si>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</si>
  <si>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</si>
  <si>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</si>
  <si>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</si>
  <si>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</si>
  <si>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</si>
  <si>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</si>
  <si>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</si>
  <si>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</si>
  <si>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</si>
  <si>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</si>
  <si>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</si>
  <si>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</si>
  <si>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</si>
  <si>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</si>
  <si>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</si>
  <si>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</si>
  <si>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</si>
  <si>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</si>
  <si>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</si>
  <si>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</si>
  <si>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</si>
  <si>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</si>
  <si>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</si>
  <si>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</si>
  <si>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</si>
  <si>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</si>
  <si>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</si>
  <si>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</si>
  <si>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</si>
  <si>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</si>
  <si>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</si>
  <si>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</si>
  <si>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</si>
  <si>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</si>
  <si>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</si>
  <si>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</si>
  <si>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</si>
  <si>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</si>
  <si>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</si>
  <si>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</si>
  <si>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</si>
  <si>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</si>
  <si>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</si>
  <si>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</si>
  <si>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</si>
  <si>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</si>
  <si>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</si>
  <si>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</si>
  <si>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</si>
  <si>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</si>
  <si>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</si>
  <si>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</si>
  <si>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</si>
  <si>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</si>
  <si>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</si>
  <si>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</si>
  <si>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</si>
  <si>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</si>
  <si>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</si>
  <si>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</si>
  <si>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</si>
  <si>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</si>
  <si>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</si>
  <si>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</si>
  <si>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</si>
  <si>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</si>
  <si>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</si>
  <si>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</si>
  <si>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</si>
  <si>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</si>
  <si>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</si>
  <si>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</si>
  <si>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</si>
  <si>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</si>
  <si>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</si>
  <si>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</si>
  <si>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</si>
  <si>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</si>
  <si>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</si>
  <si>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</si>
  <si>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</si>
  <si>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</si>
  <si>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</si>
  <si>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</si>
  <si>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</si>
  <si>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</si>
  <si>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</si>
  <si>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</si>
  <si>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</si>
  <si>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</si>
  <si>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</si>
  <si>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</si>
  <si>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</si>
  <si>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</si>
  <si>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</si>
  <si>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</si>
  <si>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</si>
  <si>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</si>
  <si>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</si>
  <si>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</si>
  <si>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</si>
  <si>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</si>
  <si>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</si>
  <si>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</si>
  <si>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</si>
  <si>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</si>
  <si>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</si>
  <si>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</si>
  <si>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</si>
  <si>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</si>
  <si>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</si>
  <si>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</si>
  <si>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</si>
  <si>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</si>
  <si>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</si>
  <si>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</si>
  <si>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</si>
  <si>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</si>
  <si>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</si>
  <si>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</si>
  <si>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</si>
  <si>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</si>
  <si>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</si>
  <si>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</si>
  <si>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</si>
  <si>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</si>
  <si>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</si>
  <si>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</si>
  <si>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</si>
  <si>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</si>
  <si>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</si>
  <si>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</si>
  <si>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</si>
  <si>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</si>
  <si>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</si>
  <si>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</si>
  <si>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</si>
  <si>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</si>
  <si>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</si>
  <si>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</si>
  <si>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</si>
  <si>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</si>
  <si>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</si>
  <si>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</si>
  <si>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</si>
  <si>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</si>
  <si>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</si>
  <si>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</si>
  <si>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</si>
  <si>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</si>
  <si>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</si>
  <si>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</si>
  <si>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</si>
  <si>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</si>
  <si>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</si>
  <si>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</si>
  <si>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</si>
  <si>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</si>
  <si>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</si>
  <si>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</si>
  <si>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</si>
  <si>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</si>
  <si>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</si>
  <si>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</si>
  <si>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</si>
  <si>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</si>
  <si>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</si>
  <si>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</si>
  <si>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</si>
  <si>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</si>
  <si>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</si>
  <si>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</si>
  <si>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</si>
  <si>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</si>
  <si>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</si>
  <si>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</si>
  <si>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</si>
  <si>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</si>
  <si>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</si>
  <si>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</si>
  <si>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</si>
  <si>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</si>
  <si>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</si>
  <si>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</si>
  <si>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</si>
  <si>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</si>
  <si>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</si>
  <si>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</si>
  <si>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</si>
  <si>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</si>
  <si>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</si>
  <si>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</si>
  <si>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</si>
  <si>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</si>
  <si>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</si>
  <si>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</si>
  <si>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</si>
  <si>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</si>
  <si>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</si>
  <si>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</si>
  <si>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</si>
  <si>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</si>
  <si>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</si>
  <si>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</si>
  <si>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</si>
  <si>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</si>
  <si>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</si>
  <si>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</si>
  <si>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</si>
  <si>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</si>
  <si>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</si>
  <si>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</si>
  <si>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</si>
  <si>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</si>
  <si>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</si>
  <si>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</si>
  <si>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</si>
  <si>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</si>
  <si>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</si>
  <si>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</si>
  <si>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</si>
  <si>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</si>
  <si>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</si>
  <si>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</si>
  <si>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</si>
  <si>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</si>
  <si>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</si>
  <si>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</si>
  <si>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</si>
  <si>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</si>
  <si>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</si>
  <si>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</si>
  <si>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</si>
  <si>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</si>
  <si>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</si>
  <si>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</si>
  <si>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</si>
  <si>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</si>
  <si>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</si>
  <si>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</si>
  <si>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</si>
  <si>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</si>
  <si>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</si>
  <si>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</si>
  <si>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</si>
  <si>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</si>
  <si>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</si>
  <si>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</si>
  <si>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</si>
  <si>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</si>
  <si>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</si>
  <si>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</si>
  <si>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</si>
  <si>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</si>
  <si>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</si>
  <si>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</si>
  <si>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</si>
  <si>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</si>
  <si>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</si>
  <si>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</si>
  <si>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</si>
  <si>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</si>
  <si>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</si>
  <si>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</si>
  <si>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</si>
  <si>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</si>
  <si>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</si>
  <si>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</si>
  <si>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</si>
  <si>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</si>
  <si>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</si>
  <si>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</si>
  <si>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</si>
  <si>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</si>
  <si>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</si>
  <si>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</si>
  <si>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</si>
  <si>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</si>
  <si>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</si>
  <si>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</si>
  <si>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</si>
  <si>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</si>
  <si>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</si>
  <si>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</si>
  <si>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</si>
  <si>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</si>
  <si>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</si>
  <si>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</si>
  <si>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</si>
  <si>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</si>
  <si>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</si>
  <si>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</si>
  <si>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</si>
  <si>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</si>
  <si>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</si>
  <si>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</si>
  <si>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</si>
  <si>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</si>
  <si>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</si>
  <si>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</si>
  <si>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</si>
  <si>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</si>
  <si>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</si>
  <si>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</si>
  <si>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</si>
  <si>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</si>
  <si>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</si>
  <si>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</si>
  <si>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</si>
  <si>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</si>
  <si>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</si>
  <si>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</si>
  <si>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</si>
  <si>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</si>
  <si>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</si>
  <si>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</si>
  <si>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</si>
  <si>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</si>
  <si>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</si>
  <si>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</si>
  <si>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</si>
  <si>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</si>
  <si>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</si>
  <si>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</si>
  <si>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</si>
  <si>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</si>
  <si>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</si>
  <si>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</si>
  <si>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</si>
  <si>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</si>
  <si>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</si>
  <si>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</si>
  <si>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</si>
  <si>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</si>
  <si>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</si>
  <si>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</si>
  <si>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</si>
  <si>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</si>
  <si>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</si>
  <si>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</si>
  <si>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</si>
  <si>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</si>
  <si>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</si>
  <si>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</si>
  <si>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</si>
  <si>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</si>
  <si>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</si>
  <si>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</si>
  <si>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</si>
  <si>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</si>
  <si>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</si>
  <si>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</si>
  <si>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</si>
  <si>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</si>
  <si>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</si>
  <si>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</si>
  <si>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</si>
  <si>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</si>
  <si>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</si>
  <si>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</si>
  <si>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</si>
  <si>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</si>
  <si>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</si>
  <si>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</si>
  <si>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</si>
  <si>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</si>
  <si>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</si>
  <si>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</si>
  <si>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</si>
  <si>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</si>
  <si>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</si>
  <si>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</si>
  <si>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</si>
  <si>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</si>
  <si>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</si>
  <si>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</si>
  <si>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</si>
  <si>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</si>
  <si>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</si>
  <si>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</si>
  <si>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</si>
  <si>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</si>
  <si>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</si>
  <si>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</si>
  <si>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</si>
  <si>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</si>
  <si>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</si>
  <si>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</si>
  <si>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</si>
  <si>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</si>
  <si>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</si>
  <si>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</si>
  <si>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</si>
  <si>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</si>
  <si>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</si>
  <si>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</si>
  <si>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</si>
  <si>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</si>
  <si>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</si>
  <si>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</si>
  <si>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</si>
  <si>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</si>
  <si>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</si>
  <si>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</si>
  <si>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</si>
  <si>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</si>
  <si>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</si>
  <si>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</si>
  <si>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</si>
  <si>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</si>
  <si>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</si>
  <si>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</si>
  <si>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</si>
  <si>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</si>
  <si>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</si>
  <si>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</si>
  <si>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</si>
  <si>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</si>
  <si>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</si>
  <si>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</si>
  <si>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</si>
  <si>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</si>
  <si>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</si>
  <si>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</si>
  <si>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</si>
  <si>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</si>
  <si>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</si>
  <si>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</si>
  <si>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</si>
  <si>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</si>
  <si>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</si>
  <si>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</si>
  <si>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</si>
  <si>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</si>
  <si>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</si>
  <si>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</si>
  <si>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</si>
  <si>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</si>
  <si>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</si>
  <si>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</si>
  <si>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</si>
  <si>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</si>
  <si>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</si>
  <si>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</si>
  <si>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</si>
  <si>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</si>
  <si>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</si>
  <si>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</si>
  <si>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</si>
  <si>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</si>
  <si>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</si>
  <si>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</si>
  <si>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</si>
  <si>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</si>
  <si>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</si>
  <si>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</si>
  <si>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</si>
  <si>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</si>
  <si>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</si>
  <si>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</si>
  <si>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</si>
  <si>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</si>
  <si>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</si>
  <si>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</si>
  <si>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</si>
  <si>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</si>
  <si>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</si>
  <si>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</si>
  <si>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</si>
  <si>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</si>
  <si>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</si>
  <si>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</si>
  <si>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</si>
  <si>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</si>
  <si>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</si>
  <si>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</si>
  <si>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</si>
  <si>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</si>
  <si>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</si>
  <si>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</si>
  <si>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</si>
  <si>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</si>
  <si>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</si>
  <si>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</si>
  <si>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</si>
  <si>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</si>
  <si>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</si>
  <si>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</si>
  <si>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</si>
  <si>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</si>
  <si>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</si>
  <si>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</si>
  <si>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</si>
  <si>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</si>
  <si>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</si>
  <si>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</si>
  <si>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</si>
  <si>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</si>
  <si>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</si>
  <si>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</si>
  <si>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</si>
  <si>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</si>
  <si>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</si>
  <si>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</si>
  <si>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</si>
  <si>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</si>
  <si>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</si>
  <si>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</si>
  <si>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</si>
  <si>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</si>
  <si>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</si>
  <si>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</si>
  <si>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</si>
  <si>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</si>
  <si>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</si>
  <si>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</si>
  <si>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</si>
  <si>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</si>
  <si>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</si>
  <si>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</si>
  <si>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</si>
  <si>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</si>
  <si>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</si>
  <si>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</si>
  <si>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</si>
  <si>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</si>
  <si>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</si>
  <si>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</si>
  <si>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</si>
  <si>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</si>
  <si>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</si>
  <si>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</si>
  <si>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</si>
  <si>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</si>
  <si>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</si>
  <si>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</si>
  <si>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</si>
  <si>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</si>
  <si>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</si>
  <si>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</si>
  <si>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</si>
  <si>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</si>
  <si>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</si>
  <si>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</si>
  <si>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</si>
  <si>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</si>
  <si>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</si>
  <si>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</si>
  <si>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</si>
  <si>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</si>
  <si>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</si>
  <si>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</si>
  <si>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</si>
  <si>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</si>
  <si>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</si>
  <si>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</si>
  <si>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</si>
  <si>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</si>
  <si>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</si>
  <si>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</si>
  <si>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</si>
  <si>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</si>
  <si>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</si>
  <si>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</si>
  <si>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</si>
  <si>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</si>
  <si>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</si>
  <si>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</si>
  <si>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</si>
  <si>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</si>
  <si>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</si>
  <si>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</si>
  <si>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</si>
  <si>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</si>
  <si>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</si>
  <si>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</si>
  <si>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</si>
  <si>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</si>
  <si>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</si>
  <si>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</si>
  <si>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</si>
  <si>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</si>
  <si>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</si>
  <si>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</si>
  <si>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</si>
  <si>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</si>
  <si>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</si>
  <si>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</si>
  <si>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</si>
  <si>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</si>
  <si>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</si>
  <si>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</si>
  <si>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</si>
  <si>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</si>
  <si>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</si>
  <si>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</si>
  <si>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</si>
  <si>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</si>
  <si>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</si>
  <si>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</si>
  <si>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</si>
  <si>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</si>
  <si>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</si>
  <si>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</si>
  <si>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</si>
  <si>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</si>
  <si>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</si>
  <si>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</si>
  <si>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</si>
  <si>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</si>
  <si>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</si>
  <si>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</si>
  <si>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</si>
  <si>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</si>
  <si>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</si>
  <si>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</si>
  <si>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</si>
  <si>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</si>
  <si>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</si>
  <si>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</si>
  <si>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</si>
  <si>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</si>
  <si>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</si>
  <si>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</si>
  <si>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</si>
  <si>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</si>
  <si>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</si>
  <si>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</si>
  <si>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</si>
  <si>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</si>
  <si>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</si>
  <si>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</si>
  <si>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</si>
  <si>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</si>
  <si>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</si>
  <si>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</si>
  <si>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</si>
  <si>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</si>
  <si>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</si>
  <si>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</si>
  <si>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</si>
  <si>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</si>
  <si>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</si>
  <si>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</si>
  <si>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</si>
  <si>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</si>
  <si>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</si>
  <si>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</si>
  <si>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</si>
  <si>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</si>
  <si>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</si>
  <si>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</si>
  <si>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</si>
  <si>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</si>
  <si>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</si>
  <si>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</si>
  <si>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</si>
  <si>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</si>
  <si>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</si>
  <si>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</si>
  <si>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</si>
  <si>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</si>
  <si>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</si>
  <si>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</si>
  <si>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</si>
  <si>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</si>
  <si>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</si>
  <si>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</si>
  <si>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</si>
  <si>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</si>
  <si>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</si>
  <si>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</si>
  <si>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</si>
  <si>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</si>
  <si>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</si>
  <si>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</si>
  <si>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</si>
  <si>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</si>
  <si>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</si>
  <si>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</si>
  <si>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</si>
  <si>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</si>
  <si>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</si>
  <si>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</si>
  <si>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</si>
  <si>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</si>
  <si>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</si>
  <si>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</si>
  <si>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</si>
  <si>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</si>
  <si>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</si>
  <si>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</si>
  <si>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</si>
  <si>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</si>
  <si>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</si>
  <si>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</si>
  <si>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</si>
  <si>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</si>
  <si>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</si>
  <si>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</si>
  <si>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</si>
  <si>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</si>
  <si>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</si>
  <si>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</si>
  <si>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</si>
  <si>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</si>
  <si>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</si>
  <si>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</si>
  <si>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</si>
  <si>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</si>
  <si>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</si>
  <si>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</si>
  <si>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</si>
  <si>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</si>
  <si>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</si>
  <si>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</si>
  <si>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</si>
  <si>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</si>
  <si>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</si>
  <si>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</si>
  <si>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</si>
  <si>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</si>
  <si>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</si>
  <si>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</si>
  <si>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</si>
  <si>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</si>
  <si>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</si>
  <si>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</si>
  <si>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</si>
  <si>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</si>
  <si>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</si>
  <si>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</si>
  <si>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</si>
  <si>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</si>
  <si>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</si>
  <si>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</si>
  <si>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</si>
  <si>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</si>
  <si>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</si>
  <si>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</si>
  <si>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</si>
  <si>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</si>
  <si>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</si>
  <si>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</si>
  <si>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</si>
  <si>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</si>
  <si>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</si>
  <si>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</si>
  <si>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</si>
  <si>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</si>
  <si>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</si>
  <si>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</si>
  <si>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</si>
  <si>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</si>
  <si>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</si>
  <si>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</si>
  <si>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</si>
  <si>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</si>
  <si>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</si>
  <si>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</si>
  <si>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</si>
  <si>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</si>
  <si>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</si>
  <si>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</si>
  <si>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</si>
  <si>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</si>
  <si>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</si>
  <si>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</si>
  <si>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</si>
  <si>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</si>
  <si>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</si>
  <si>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</si>
  <si>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</si>
  <si>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</si>
  <si>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</si>
  <si>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</si>
  <si>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</si>
  <si>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</si>
  <si>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</si>
  <si>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</si>
  <si>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</si>
  <si>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</si>
  <si>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</si>
  <si>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</si>
  <si>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</si>
  <si>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</si>
  <si>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</si>
  <si>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</si>
  <si>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</si>
  <si>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</si>
  <si>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</si>
  <si>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</si>
  <si>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</si>
  <si>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</si>
  <si>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</si>
  <si>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</si>
  <si>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</si>
  <si>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</si>
  <si>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</si>
  <si>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</si>
  <si>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</si>
  <si>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</si>
  <si>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</si>
  <si>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</si>
  <si>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</si>
  <si>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</si>
  <si>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</si>
  <si>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</si>
  <si>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</si>
  <si>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</si>
  <si>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</si>
  <si>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</si>
  <si>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</si>
  <si>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</si>
  <si>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</si>
  <si>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</si>
  <si>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</si>
  <si>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</si>
  <si>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</si>
  <si>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</si>
  <si>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</si>
  <si>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</si>
  <si>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</si>
  <si>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</si>
  <si>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</si>
  <si>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</si>
  <si>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</si>
  <si>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</si>
  <si>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</si>
  <si>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</si>
  <si>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</si>
  <si>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</si>
  <si>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</si>
  <si>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</si>
  <si>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</si>
  <si>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</si>
  <si>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</si>
  <si>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</si>
  <si>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</si>
  <si>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</si>
  <si>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</si>
  <si>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</si>
  <si>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</si>
  <si>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</si>
  <si>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</si>
  <si>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</si>
  <si>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</si>
  <si>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</si>
  <si>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</si>
  <si>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</si>
  <si>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</si>
  <si>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</si>
  <si>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</si>
  <si>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</si>
  <si>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</si>
  <si>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</si>
  <si>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</si>
  <si>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</si>
  <si>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</si>
  <si>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</si>
  <si>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</si>
  <si>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</si>
  <si>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</si>
  <si>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</si>
  <si>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</si>
  <si>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</si>
  <si>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</si>
  <si>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</si>
  <si>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</si>
  <si>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</si>
  <si>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</si>
  <si>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</si>
  <si>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</si>
  <si>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</si>
  <si>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</si>
  <si>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</si>
  <si>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</si>
  <si>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</si>
  <si>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</si>
  <si>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</si>
  <si>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</si>
  <si>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</si>
  <si>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</si>
  <si>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</si>
  <si>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</si>
  <si>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</si>
  <si>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</si>
  <si>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</si>
  <si>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</si>
  <si>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</si>
  <si>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</si>
  <si>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</si>
  <si>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</si>
  <si>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</si>
  <si>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</si>
  <si>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</si>
  <si>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</si>
  <si>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</si>
  <si>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</si>
  <si>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</si>
  <si>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</si>
  <si>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</si>
  <si>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</si>
  <si>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</si>
  <si>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</si>
  <si>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</si>
  <si>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</si>
  <si>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</si>
  <si>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</si>
  <si>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</si>
  <si>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</si>
  <si>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</si>
  <si>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</si>
  <si>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</si>
  <si>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</si>
  <si>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</si>
  <si>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</si>
  <si>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</si>
  <si>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</si>
  <si>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</si>
  <si>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</si>
  <si>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</si>
  <si>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</si>
  <si>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</si>
  <si>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</si>
  <si>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</si>
  <si>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</si>
  <si>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</si>
  <si>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</si>
  <si>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</si>
  <si>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</si>
  <si>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</si>
  <si>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</si>
  <si>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</si>
  <si>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</si>
  <si>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</si>
  <si>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</si>
  <si>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</si>
  <si>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</si>
  <si>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</si>
  <si>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</si>
  <si>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</si>
  <si>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</si>
  <si>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</si>
  <si>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</si>
  <si>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</si>
  <si>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</si>
  <si>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</si>
  <si>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</si>
  <si>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</si>
  <si>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</si>
  <si>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</si>
  <si>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</si>
  <si>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</si>
  <si>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</si>
  <si>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</si>
  <si>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</si>
  <si>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</si>
  <si>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</si>
  <si>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</si>
  <si>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</si>
  <si>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</si>
  <si>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</si>
  <si>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</si>
  <si>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</si>
  <si>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</si>
  <si>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</si>
  <si>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</si>
  <si>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</si>
  <si>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</si>
  <si>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</si>
  <si>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</si>
  <si>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</si>
  <si>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</si>
  <si>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</si>
  <si>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</si>
  <si>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</si>
  <si>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</si>
  <si>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</si>
  <si>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</si>
  <si>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</si>
  <si>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</si>
  <si>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</si>
  <si>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</si>
  <si>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</si>
  <si>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</si>
  <si>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</si>
  <si>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</si>
  <si>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</si>
  <si>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</si>
  <si>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</si>
  <si>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</si>
  <si>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</si>
  <si>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</si>
  <si>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</si>
  <si>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</si>
  <si>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</si>
  <si>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</si>
  <si>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</si>
  <si>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</si>
  <si>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</si>
  <si>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</si>
  <si>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</si>
  <si>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</si>
  <si>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</si>
  <si>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</si>
  <si>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</si>
  <si>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</si>
  <si>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</si>
  <si>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</si>
  <si>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</si>
  <si>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</si>
  <si>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</si>
  <si>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</si>
  <si>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</si>
  <si>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</si>
  <si>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</si>
  <si>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</si>
  <si>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</si>
  <si>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</si>
  <si>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</si>
  <si>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</si>
  <si>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</si>
  <si>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</si>
  <si>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</si>
  <si>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</si>
  <si>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</si>
  <si>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</si>
  <si>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</si>
  <si>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</si>
  <si>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</si>
  <si>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</si>
  <si>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</si>
  <si>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</si>
  <si>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</si>
  <si>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</si>
  <si>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</si>
  <si>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</si>
  <si>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</si>
  <si>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</si>
  <si>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</si>
  <si>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</si>
  <si>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</si>
  <si>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</si>
  <si>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</si>
  <si>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</si>
  <si>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</si>
  <si>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</si>
  <si>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</si>
  <si>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</si>
  <si>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</si>
  <si>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</si>
  <si>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</si>
  <si>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</si>
  <si>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</si>
  <si>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</si>
  <si>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</si>
  <si>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</si>
  <si>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</si>
  <si>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</si>
  <si>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</si>
  <si>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</si>
  <si>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</si>
  <si>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</si>
  <si>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</si>
  <si>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</si>
  <si>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</si>
  <si>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</si>
  <si>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</si>
  <si>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</si>
  <si>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</si>
  <si>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</si>
  <si>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</si>
  <si>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</si>
  <si>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</si>
  <si>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</si>
  <si>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</si>
  <si>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</si>
  <si>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</si>
  <si>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</si>
  <si>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</si>
  <si>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</si>
  <si>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</si>
  <si>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</si>
  <si>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</si>
  <si>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</si>
  <si>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</si>
  <si>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</si>
  <si>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</si>
  <si>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</si>
  <si>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</si>
  <si>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</si>
  <si>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</si>
  <si>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</si>
  <si>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</si>
  <si>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</si>
  <si>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</si>
  <si>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</si>
  <si>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</si>
  <si>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</si>
  <si>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</si>
  <si>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</si>
  <si>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</si>
  <si>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</si>
  <si>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</si>
  <si>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</si>
  <si>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</si>
  <si>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</si>
  <si>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</si>
  <si>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</si>
  <si>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</si>
  <si>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</si>
  <si>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</si>
  <si>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</si>
  <si>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</si>
  <si>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</si>
  <si>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</si>
  <si>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</si>
  <si>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</si>
  <si>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</si>
  <si>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</si>
  <si>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</si>
  <si>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</si>
  <si>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</si>
  <si>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</si>
  <si>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</si>
  <si>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</si>
  <si>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</si>
  <si>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</si>
  <si>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</si>
  <si>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</si>
  <si>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</si>
  <si>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</si>
  <si>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</si>
  <si>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</si>
  <si>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</si>
  <si>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</si>
  <si>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</si>
  <si>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</si>
  <si>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</si>
  <si>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</si>
  <si>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</si>
  <si>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</si>
  <si>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</si>
  <si>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</si>
  <si>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</si>
  <si>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</si>
  <si>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</si>
  <si>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</si>
  <si>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</si>
  <si>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</si>
  <si>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</si>
  <si>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</si>
  <si>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</si>
  <si>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</si>
  <si>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</si>
  <si>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</si>
  <si>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</si>
  <si>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</si>
  <si>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</si>
  <si>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</si>
  <si>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</si>
  <si>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</si>
  <si>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</si>
  <si>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</si>
  <si>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</si>
  <si>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</si>
  <si>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</si>
  <si>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</si>
  <si>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</si>
  <si>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</si>
  <si>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</si>
  <si>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</si>
  <si>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</si>
  <si>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</si>
  <si>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</si>
  <si>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</si>
  <si>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</si>
  <si>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</si>
  <si>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</si>
  <si>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</si>
  <si>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</si>
  <si>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</si>
  <si>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</si>
  <si>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</si>
  <si>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</si>
  <si>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</si>
  <si>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</si>
  <si>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</si>
  <si>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</si>
  <si>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</si>
  <si>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</si>
  <si>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</si>
  <si>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</si>
  <si>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</si>
  <si>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</si>
  <si>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</si>
  <si>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</si>
  <si>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</si>
  <si>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</si>
  <si>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</si>
  <si>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</si>
  <si>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</si>
  <si>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</si>
  <si>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</si>
  <si>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</si>
  <si>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</si>
  <si>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</si>
  <si>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</si>
  <si>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</si>
  <si>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</si>
  <si>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</si>
  <si>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</si>
  <si>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</si>
  <si>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</si>
  <si>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</si>
  <si>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</si>
  <si>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</si>
  <si>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</si>
  <si>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</si>
  <si>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</si>
  <si>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</si>
  <si>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</si>
  <si>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</si>
  <si>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</si>
  <si>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</si>
  <si>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</si>
  <si>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</si>
  <si>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</si>
  <si>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</si>
  <si>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</si>
  <si>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</si>
  <si>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</si>
  <si>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</si>
  <si>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</si>
  <si>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</si>
  <si>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</si>
  <si>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</si>
  <si>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</si>
  <si>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</si>
  <si>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</si>
  <si>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</si>
  <si>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</si>
  <si>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</si>
  <si>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</si>
  <si>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</si>
  <si>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</si>
  <si>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</si>
  <si>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</si>
  <si>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</si>
  <si>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</si>
  <si>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</si>
  <si>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</si>
  <si>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</si>
  <si>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</si>
  <si>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</si>
  <si>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</si>
  <si>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</si>
  <si>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</si>
  <si>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</si>
  <si>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</si>
  <si>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</si>
  <si>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</si>
  <si>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</si>
  <si>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</si>
  <si>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</si>
  <si>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</si>
  <si>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</si>
  <si>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</si>
  <si>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</si>
  <si>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</si>
  <si>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</si>
  <si>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</si>
  <si>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</si>
  <si>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</si>
  <si>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</si>
  <si>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</si>
  <si>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</si>
  <si>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</si>
  <si>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</si>
  <si>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</si>
  <si>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</si>
  <si>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</si>
  <si>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</si>
  <si>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</si>
  <si>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</si>
  <si>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</si>
  <si>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</si>
  <si>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</si>
  <si>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</si>
  <si>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</si>
  <si>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</si>
  <si>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</si>
  <si>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</si>
  <si>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</si>
  <si>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</si>
  <si>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</si>
  <si>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</si>
  <si>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</si>
  <si>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</si>
  <si>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</si>
  <si>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</si>
  <si>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</si>
  <si>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</si>
  <si>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</si>
  <si>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</si>
  <si>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</si>
  <si>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</si>
  <si>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</si>
  <si>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</si>
  <si>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</si>
  <si>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</si>
  <si>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</si>
  <si>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</si>
  <si>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</si>
  <si>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</si>
  <si>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</si>
  <si>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</si>
  <si>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</si>
  <si>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</si>
  <si>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</si>
  <si>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</si>
  <si>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</si>
  <si>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</si>
  <si>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</si>
  <si>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</si>
  <si>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</si>
  <si>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</si>
  <si>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</si>
  <si>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</si>
  <si>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</si>
  <si>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</si>
  <si>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</si>
  <si>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</si>
  <si>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</si>
  <si>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</si>
  <si>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</si>
  <si>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</si>
  <si>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</si>
  <si>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</si>
  <si>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</si>
  <si>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</si>
  <si>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</si>
  <si>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</si>
  <si>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</si>
  <si>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</si>
  <si>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</si>
  <si>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</si>
  <si>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</si>
  <si>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</si>
  <si>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</si>
  <si>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</si>
  <si>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</si>
  <si>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</si>
  <si>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</si>
  <si>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</si>
  <si>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</si>
  <si>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</si>
  <si>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</si>
  <si>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</si>
  <si>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</si>
  <si>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</si>
  <si>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</si>
  <si>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</si>
  <si>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</si>
  <si>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</si>
  <si>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</si>
  <si>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</si>
  <si>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</si>
  <si>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</si>
  <si>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</si>
  <si>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</si>
  <si>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</si>
  <si>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</si>
  <si>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</si>
  <si>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</si>
  <si>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</si>
  <si>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</si>
  <si>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</si>
  <si>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</si>
  <si>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</si>
  <si>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</si>
  <si>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</si>
  <si>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</si>
  <si>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</si>
  <si>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</si>
  <si>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</si>
  <si>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</si>
  <si>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</si>
  <si>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</si>
  <si>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</si>
  <si>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</si>
  <si>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</si>
  <si>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</si>
  <si>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</si>
  <si>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</si>
  <si>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</si>
  <si>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</si>
  <si>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</si>
  <si>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</si>
  <si>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</si>
  <si>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</si>
  <si>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</si>
  <si>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</si>
  <si>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</si>
  <si>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</si>
  <si>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</si>
  <si>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</si>
  <si>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</si>
  <si>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</si>
  <si>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</si>
  <si>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</si>
  <si>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</si>
  <si>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</si>
  <si>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</si>
  <si>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</si>
  <si>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</si>
  <si>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</si>
  <si>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</si>
  <si>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</si>
  <si>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</si>
  <si>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</si>
  <si>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</si>
  <si>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</si>
  <si>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</si>
  <si>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</si>
  <si>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</si>
  <si>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</si>
  <si>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</si>
  <si>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</si>
  <si>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</si>
  <si>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</si>
  <si>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</si>
  <si>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</si>
  <si>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</si>
  <si>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</si>
  <si>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</si>
  <si>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</si>
  <si>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</si>
  <si>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</si>
  <si>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</si>
  <si>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</si>
  <si>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</si>
  <si>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</si>
  <si>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</si>
  <si>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</si>
  <si>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</si>
  <si>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</si>
  <si>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</si>
  <si>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</si>
  <si>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</si>
  <si>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</si>
  <si>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</si>
  <si>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</si>
  <si>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</si>
  <si>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</si>
  <si>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</si>
  <si>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</si>
  <si>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</si>
  <si>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</si>
  <si>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</si>
  <si>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</si>
  <si>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</si>
  <si>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</si>
  <si>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</si>
  <si>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</si>
  <si>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</si>
  <si>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</si>
  <si>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</si>
  <si>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</si>
  <si>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</si>
  <si>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</si>
  <si>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</si>
  <si>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</si>
  <si>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</si>
  <si>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</si>
  <si>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</si>
  <si>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</si>
  <si>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</si>
  <si>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</si>
  <si>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</si>
  <si>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</si>
  <si>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</si>
  <si>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</si>
  <si>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</si>
  <si>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</si>
  <si>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</si>
  <si>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</si>
  <si>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</si>
  <si>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</si>
  <si>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</si>
  <si>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</si>
  <si>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</si>
  <si>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</si>
  <si>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</si>
  <si>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</si>
  <si>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</si>
  <si>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</si>
  <si>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</si>
  <si>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</si>
  <si>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</si>
  <si>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</si>
  <si>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</si>
  <si>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</si>
  <si>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</si>
  <si>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</si>
  <si>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</si>
  <si>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</si>
  <si>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</si>
  <si>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</si>
  <si>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</si>
  <si>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</si>
  <si>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</si>
  <si>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</si>
  <si>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</si>
  <si>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</si>
  <si>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</si>
  <si>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</si>
  <si>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</si>
  <si>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</si>
  <si>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</si>
  <si>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</si>
  <si>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</si>
  <si>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</si>
  <si>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</si>
  <si>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</si>
  <si>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</si>
  <si>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</si>
  <si>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</si>
  <si>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</si>
  <si>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</si>
  <si>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</si>
  <si>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</si>
  <si>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</si>
  <si>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</si>
  <si>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</si>
  <si>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</si>
  <si>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</si>
  <si>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</si>
  <si>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</si>
  <si>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</si>
  <si>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</si>
  <si>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</si>
  <si>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</si>
  <si>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</si>
  <si>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</si>
  <si>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</si>
  <si>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</si>
  <si>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</si>
  <si>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</si>
  <si>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</si>
  <si>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</si>
  <si>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</si>
  <si>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</si>
  <si>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</si>
  <si>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</si>
  <si>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</si>
  <si>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</si>
  <si>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</si>
  <si>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</si>
  <si>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</si>
  <si>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</si>
  <si>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</si>
  <si>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</si>
  <si>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</si>
  <si>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</si>
  <si>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</si>
  <si>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</si>
  <si>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</si>
  <si>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</si>
  <si>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</si>
  <si>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</si>
  <si>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</si>
  <si>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</si>
  <si>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</si>
  <si>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</si>
  <si>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</si>
  <si>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</si>
  <si>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</si>
  <si>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</si>
  <si>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</si>
  <si>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</si>
  <si>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</si>
  <si>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</si>
  <si>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</si>
  <si>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</si>
  <si>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</si>
  <si>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</si>
  <si>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</si>
  <si>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</si>
  <si>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</si>
  <si>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</si>
  <si>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</si>
  <si>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</si>
  <si>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</si>
  <si>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</si>
  <si>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</si>
  <si>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</si>
  <si>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</si>
  <si>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</si>
  <si>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</si>
  <si>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</si>
  <si>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</si>
  <si>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</si>
  <si>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</si>
  <si>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</si>
  <si>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</si>
  <si>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</si>
  <si>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</si>
  <si>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</si>
  <si>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</si>
  <si>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</si>
  <si>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</si>
  <si>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</si>
  <si>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</si>
  <si>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</si>
  <si>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</si>
  <si>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</si>
  <si>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</si>
  <si>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</si>
  <si>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</si>
  <si>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</si>
  <si>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</si>
  <si>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</si>
  <si>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</si>
  <si>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</si>
  <si>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</si>
  <si>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</si>
  <si>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</si>
  <si>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</si>
  <si>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</si>
  <si>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</si>
  <si>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</si>
  <si>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</si>
  <si>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</si>
  <si>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</si>
  <si>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</si>
  <si>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</si>
  <si>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</si>
  <si>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</si>
  <si>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</si>
  <si>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</si>
  <si>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</si>
  <si>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</si>
  <si>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</si>
  <si>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</si>
  <si>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</si>
  <si>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</si>
  <si>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</si>
  <si>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</si>
  <si>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</si>
  <si>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</si>
  <si>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</si>
  <si>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</si>
  <si>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</si>
  <si>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</si>
  <si>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</si>
  <si>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</si>
  <si>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</si>
  <si>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</si>
  <si>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</si>
  <si>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</si>
  <si>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</si>
  <si>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</si>
  <si>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</si>
  <si>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</si>
  <si>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</si>
  <si>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</si>
  <si>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</si>
  <si>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</si>
  <si>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</si>
  <si>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</si>
  <si>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</si>
  <si>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</si>
  <si>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</si>
  <si>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</si>
  <si>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</si>
  <si>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</si>
  <si>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</si>
  <si>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</si>
  <si>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</si>
  <si>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</si>
  <si>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</si>
  <si>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</si>
  <si>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</si>
  <si>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</si>
  <si>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</si>
  <si>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</si>
  <si>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</si>
  <si>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</si>
  <si>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</si>
  <si>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</si>
  <si>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</si>
  <si>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</si>
  <si>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</si>
  <si>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</si>
  <si>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</si>
  <si>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</si>
  <si>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</si>
  <si>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</si>
  <si>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</si>
  <si>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</si>
  <si>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</si>
  <si>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</si>
  <si>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</si>
  <si>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</si>
  <si>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</si>
  <si>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</si>
  <si>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</si>
  <si>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</si>
  <si>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</si>
  <si>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</si>
  <si>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</si>
  <si>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</si>
  <si>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</si>
  <si>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</si>
  <si>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</si>
  <si>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</si>
  <si>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</si>
  <si>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</si>
  <si>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</si>
  <si>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</si>
  <si>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</si>
  <si>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</si>
  <si>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</si>
  <si>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</si>
  <si>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</si>
  <si>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</si>
  <si>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</si>
  <si>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</si>
  <si>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</si>
  <si>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</si>
  <si>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</si>
  <si>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</si>
  <si>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</si>
  <si>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</si>
  <si>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</si>
  <si>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</si>
  <si>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</si>
  <si>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</si>
  <si>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</si>
  <si>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</si>
  <si>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</si>
  <si>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</si>
  <si>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</si>
  <si>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</si>
  <si>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</si>
  <si>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</si>
  <si>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</si>
  <si>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</si>
  <si>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</si>
  <si>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</si>
  <si>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</si>
  <si>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</si>
  <si>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</si>
  <si>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</si>
  <si>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</si>
  <si>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</si>
  <si>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</si>
  <si>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</si>
  <si>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</si>
  <si>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</si>
  <si>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</si>
  <si>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</si>
  <si>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</si>
  <si>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</si>
  <si>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</si>
  <si>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</si>
  <si>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</si>
  <si>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</si>
  <si>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</si>
  <si>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</si>
  <si>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</si>
  <si>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</si>
  <si>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</si>
  <si>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</si>
  <si>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</si>
  <si>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</si>
  <si>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</si>
  <si>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</si>
  <si>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</si>
  <si>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</si>
  <si>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</si>
  <si>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</si>
  <si>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</si>
  <si>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</si>
  <si>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</si>
  <si>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</si>
  <si>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</si>
  <si>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</si>
  <si>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</si>
  <si>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</si>
  <si>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</si>
  <si>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</si>
  <si>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</si>
  <si>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</si>
  <si>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</si>
  <si>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</si>
  <si>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</si>
  <si>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</si>
  <si>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</si>
  <si>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</si>
  <si>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</si>
  <si>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</si>
  <si>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</si>
  <si>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</si>
  <si>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</si>
  <si>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</si>
  <si>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</si>
  <si>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</si>
  <si>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</si>
  <si>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</si>
  <si>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</si>
  <si>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</si>
  <si>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</si>
  <si>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</si>
  <si>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</si>
  <si>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</si>
  <si>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</si>
  <si>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</si>
  <si>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</si>
  <si>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</si>
  <si>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</si>
  <si>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</si>
  <si>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</si>
  <si>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</si>
  <si>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</si>
  <si>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</si>
  <si>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</si>
  <si>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</si>
  <si>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</si>
  <si>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</si>
  <si>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</si>
  <si>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</si>
  <si>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</si>
  <si>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</si>
  <si>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</si>
  <si>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</si>
  <si>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</si>
  <si>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</si>
  <si>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</si>
  <si>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</si>
  <si>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</si>
  <si>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</si>
  <si>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</si>
  <si>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</si>
  <si>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</si>
  <si>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</si>
  <si>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</si>
  <si>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</si>
  <si>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</si>
  <si>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</si>
  <si>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</si>
  <si>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</si>
  <si>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</si>
  <si>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</si>
  <si>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</si>
  <si>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</si>
  <si>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</si>
  <si>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</si>
  <si>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</si>
  <si>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</si>
  <si>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</si>
  <si>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</si>
  <si>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</si>
  <si>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</si>
  <si>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</si>
  <si>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</si>
  <si>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</si>
  <si>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</si>
  <si>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</si>
  <si>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</si>
  <si>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</si>
  <si>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</si>
  <si>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</si>
  <si>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</si>
  <si>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</si>
  <si>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</si>
  <si>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</si>
  <si>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</si>
  <si>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</si>
  <si>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</si>
  <si>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</si>
  <si>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</si>
  <si>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</si>
  <si>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</si>
  <si>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</si>
  <si>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</si>
  <si>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</si>
  <si>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</si>
  <si>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</si>
  <si>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</si>
  <si>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</si>
  <si>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</si>
  <si>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</si>
  <si>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</si>
  <si>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</si>
  <si>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</si>
  <si>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</si>
  <si>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</si>
  <si>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</si>
  <si>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</si>
  <si>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</si>
  <si>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</si>
  <si>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</si>
  <si>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</si>
  <si>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</si>
  <si>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</si>
  <si>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</si>
  <si>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</si>
  <si>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</si>
  <si>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</si>
  <si>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</si>
  <si>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</si>
  <si>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</si>
  <si>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</si>
  <si>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</si>
  <si>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</si>
  <si>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</si>
  <si>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</si>
  <si>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</si>
  <si>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</si>
  <si>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</si>
  <si>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</si>
  <si>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</si>
  <si>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</si>
  <si>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</si>
  <si>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</si>
  <si>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</si>
  <si>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</si>
  <si>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</si>
  <si>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</si>
  <si>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</si>
  <si>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</si>
  <si>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</si>
  <si>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</si>
  <si>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</si>
  <si>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</si>
  <si>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</si>
  <si>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</si>
  <si>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</si>
  <si>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</si>
  <si>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</si>
  <si>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</si>
  <si>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</si>
  <si>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</si>
  <si>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</si>
  <si>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</si>
  <si>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</si>
  <si>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</si>
  <si>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</si>
  <si>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</si>
  <si>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</si>
  <si>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</si>
  <si>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</si>
  <si>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</si>
  <si>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</si>
  <si>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</si>
  <si>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</si>
  <si>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</si>
  <si>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</si>
  <si>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</si>
  <si>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</si>
  <si>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</si>
  <si>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</si>
  <si>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</si>
  <si>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</si>
  <si>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</si>
  <si>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</si>
  <si>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</si>
  <si>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</si>
  <si>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</si>
  <si>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</si>
  <si>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</si>
  <si>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</si>
  <si>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</si>
  <si>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</si>
  <si>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</si>
  <si>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</si>
  <si>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</si>
  <si>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</si>
  <si>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</si>
  <si>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</si>
  <si>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</si>
  <si>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</si>
  <si>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</si>
  <si>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</si>
  <si>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</si>
  <si>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</si>
  <si>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</si>
  <si>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</si>
  <si>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</si>
  <si>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</si>
  <si>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</si>
  <si>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</si>
  <si>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</si>
  <si>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</si>
  <si>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</si>
  <si>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</si>
  <si>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</si>
  <si>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</si>
  <si>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</si>
  <si>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</si>
  <si>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</si>
  <si>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</si>
  <si>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</si>
  <si>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</si>
  <si>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</si>
  <si>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</si>
  <si>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</si>
  <si>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</si>
  <si>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</si>
  <si>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</si>
  <si>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</si>
  <si>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</si>
  <si>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</si>
  <si>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</si>
  <si>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</si>
  <si>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</si>
  <si>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</si>
  <si>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</si>
  <si>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</si>
  <si>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</si>
  <si>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</si>
  <si>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</si>
  <si>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</si>
  <si>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</si>
  <si>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</si>
  <si>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</si>
  <si>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</si>
  <si>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</si>
  <si>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</si>
  <si>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</si>
  <si>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</si>
  <si>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</si>
  <si>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</si>
  <si>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</si>
  <si>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</si>
  <si>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</si>
  <si>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</si>
  <si>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</si>
  <si>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</si>
  <si>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</si>
  <si>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</si>
  <si>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</si>
  <si>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</si>
  <si>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</si>
  <si>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</si>
  <si>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</si>
  <si>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</si>
  <si>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</si>
  <si>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</si>
  <si>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</si>
  <si>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</si>
  <si>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</si>
  <si>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</si>
  <si>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</si>
  <si>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</si>
  <si>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</si>
  <si>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</si>
  <si>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</si>
  <si>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</si>
  <si>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</si>
  <si>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</si>
  <si>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</si>
  <si>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</si>
  <si>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</si>
  <si>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</si>
  <si>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</si>
  <si>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</si>
  <si>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</si>
  <si>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</si>
  <si>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</si>
  <si>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</si>
  <si>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</si>
  <si>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</si>
  <si>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</si>
  <si>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</si>
  <si>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</si>
  <si>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</si>
  <si>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</si>
  <si>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</si>
  <si>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</si>
  <si>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</si>
  <si>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</si>
  <si>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</si>
  <si>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</si>
  <si>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</si>
  <si>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</si>
  <si>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</si>
  <si>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</si>
  <si>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</si>
  <si>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</si>
  <si>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</si>
  <si>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</si>
  <si>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</si>
  <si>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</si>
  <si>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</si>
  <si>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</si>
  <si>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</si>
  <si>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</si>
  <si>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</si>
  <si>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</si>
  <si>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</si>
  <si>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</si>
  <si>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</si>
  <si>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</si>
  <si>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</si>
  <si>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</si>
  <si>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</si>
  <si>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</si>
  <si>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</si>
  <si>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</si>
  <si>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</si>
  <si>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</si>
  <si>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</si>
  <si>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</si>
  <si>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</si>
  <si>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</si>
  <si>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</si>
  <si>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</si>
  <si>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</si>
  <si>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</si>
  <si>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</si>
  <si>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</si>
  <si>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</si>
  <si>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</si>
  <si>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</si>
  <si>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</si>
  <si>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</si>
  <si>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</si>
  <si>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</si>
  <si>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</si>
  <si>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</si>
  <si>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</si>
  <si>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</si>
  <si>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</si>
  <si>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</si>
  <si>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</si>
  <si>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</si>
  <si>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</si>
  <si>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</si>
  <si>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</si>
  <si>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</si>
  <si>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</si>
  <si>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</si>
  <si>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</si>
  <si>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</si>
  <si>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</si>
  <si>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</si>
  <si>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</si>
  <si>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</si>
  <si>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</si>
  <si>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</si>
  <si>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</si>
  <si>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</si>
  <si>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</si>
  <si>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</si>
  <si>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</si>
  <si>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</si>
  <si>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</si>
  <si>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</si>
  <si>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</si>
  <si>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</si>
  <si>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</si>
  <si>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</si>
  <si>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</si>
  <si>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</si>
  <si>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</si>
  <si>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</si>
  <si>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</si>
  <si>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</si>
  <si>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</si>
  <si>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</si>
  <si>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</si>
  <si>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</si>
  <si>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</si>
  <si>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</si>
  <si>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</si>
  <si>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</si>
  <si>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</si>
  <si>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</si>
  <si>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</si>
  <si>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</si>
  <si>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</si>
  <si>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</si>
  <si>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</si>
  <si>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</si>
  <si>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</si>
  <si>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</si>
  <si>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</si>
  <si>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</si>
  <si>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</si>
  <si>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</si>
  <si>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</si>
  <si>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</si>
  <si>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</si>
  <si>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</si>
  <si>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</si>
  <si>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</si>
  <si>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</si>
  <si>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</si>
  <si>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</si>
  <si>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</si>
  <si>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</si>
  <si>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</si>
  <si>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</si>
  <si>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</si>
  <si>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</si>
  <si>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</si>
  <si>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</si>
  <si>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</si>
  <si>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</si>
  <si>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</si>
  <si>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</si>
  <si>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</si>
  <si>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</si>
  <si>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</si>
  <si>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</si>
  <si>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</si>
  <si>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</si>
  <si>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</si>
  <si>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</si>
  <si>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</si>
  <si>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</si>
  <si>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</si>
  <si>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</si>
  <si>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</si>
  <si>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</si>
  <si>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</si>
  <si>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</si>
  <si>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</si>
  <si>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</si>
  <si>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</si>
  <si>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</si>
  <si>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</si>
  <si>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</si>
  <si>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</si>
  <si>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</si>
  <si>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</si>
  <si>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</si>
  <si>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</si>
  <si>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</si>
  <si>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</si>
  <si>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</si>
  <si>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</si>
  <si>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</si>
  <si>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</si>
  <si>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</si>
  <si>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</si>
  <si>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</si>
  <si>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</si>
  <si>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</si>
  <si>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</si>
  <si>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</si>
  <si>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</si>
  <si>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</si>
  <si>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</si>
  <si>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</si>
  <si>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</si>
  <si>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</si>
  <si>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</si>
  <si>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</si>
  <si>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</si>
  <si>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</si>
  <si>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</si>
  <si>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</si>
  <si>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</si>
  <si>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</si>
  <si>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</si>
  <si>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</si>
  <si>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</si>
  <si>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</si>
  <si>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</si>
  <si>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</si>
  <si>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</si>
  <si>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</si>
  <si>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</si>
  <si>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</si>
  <si>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</si>
  <si>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</si>
  <si>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</si>
  <si>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</si>
  <si>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</si>
  <si>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</si>
  <si>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</si>
  <si>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</si>
  <si>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</si>
  <si>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</si>
  <si>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</si>
  <si>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</si>
  <si>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</si>
  <si>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</si>
  <si>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</si>
  <si>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</si>
  <si>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</si>
  <si>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</si>
  <si>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</si>
  <si>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</si>
  <si>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</si>
  <si>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</si>
  <si>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</si>
  <si>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</si>
  <si>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</si>
  <si>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</si>
  <si>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</si>
  <si>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</si>
  <si>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</si>
  <si>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</si>
  <si>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</si>
  <si>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</si>
  <si>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</si>
  <si>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</si>
  <si>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</si>
  <si>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</si>
  <si>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</si>
  <si>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</si>
  <si>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</si>
  <si>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</si>
  <si>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</si>
  <si>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</si>
  <si>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</si>
  <si>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</si>
  <si>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</si>
  <si>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</si>
  <si>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</si>
  <si>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</si>
  <si>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</si>
  <si>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</si>
  <si>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</si>
  <si>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</si>
  <si>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</si>
  <si>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</si>
  <si>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</si>
  <si>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</si>
  <si>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</si>
  <si>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</si>
  <si>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</si>
  <si>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</si>
  <si>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</si>
  <si>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</si>
  <si>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</si>
  <si>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</si>
  <si>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</si>
  <si>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</si>
  <si>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</si>
  <si>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</si>
  <si>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</si>
  <si>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</si>
  <si>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</si>
  <si>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</si>
  <si>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</si>
  <si>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</si>
  <si>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</si>
  <si>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</si>
  <si>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</si>
  <si>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</si>
  <si>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</si>
  <si>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</si>
  <si>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</si>
  <si>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</si>
  <si>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</si>
  <si>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</si>
  <si>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</si>
  <si>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</si>
  <si>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</si>
  <si>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</si>
  <si>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</si>
  <si>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</si>
  <si>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</si>
  <si>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</si>
  <si>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</si>
  <si>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</si>
  <si>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</si>
  <si>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</si>
  <si>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</si>
  <si>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</si>
  <si>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</si>
  <si>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</si>
  <si>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</si>
  <si>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</si>
  <si>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</si>
  <si>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</si>
  <si>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</si>
  <si>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</si>
  <si>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</si>
  <si>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</si>
  <si>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</si>
  <si>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</si>
  <si>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</si>
  <si>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</si>
  <si>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</si>
  <si>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</si>
  <si>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</si>
  <si>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</si>
  <si>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</si>
  <si>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</si>
  <si>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</si>
  <si>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</si>
  <si>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</si>
  <si>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</si>
  <si>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</si>
  <si>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</si>
  <si>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</si>
  <si>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</si>
  <si>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</si>
  <si>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</si>
  <si>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</si>
  <si>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</si>
  <si>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</si>
  <si>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</si>
  <si>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</si>
  <si>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</si>
  <si>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</si>
  <si>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</si>
  <si>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</si>
  <si>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</si>
  <si>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</si>
  <si>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</si>
  <si>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</si>
  <si>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</si>
  <si>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</si>
  <si>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</si>
  <si>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</si>
  <si>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</si>
  <si>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</si>
  <si>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</si>
  <si>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</si>
  <si>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</si>
  <si>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</si>
  <si>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</si>
  <si>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</si>
  <si>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</si>
  <si>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</si>
  <si>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</si>
  <si>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</si>
  <si>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</si>
  <si>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</si>
  <si>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</si>
  <si>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</si>
  <si>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</si>
  <si>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</si>
  <si>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</si>
  <si>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</si>
  <si>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</si>
  <si>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</si>
  <si>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</si>
  <si>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</si>
  <si>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</si>
  <si>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</si>
  <si>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</si>
  <si>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</si>
  <si>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</si>
  <si>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</si>
  <si>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</si>
  <si>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</si>
  <si>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</si>
  <si>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</si>
  <si>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</si>
  <si>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</si>
  <si>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</si>
  <si>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</si>
  <si>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</si>
  <si>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</si>
  <si>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</si>
  <si>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</si>
  <si>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</si>
  <si>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</si>
  <si>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</si>
  <si>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</si>
  <si>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</si>
  <si>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</si>
  <si>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</si>
  <si>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</si>
  <si>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</si>
  <si>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</si>
  <si>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</si>
  <si>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</si>
  <si>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</si>
  <si>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</si>
  <si>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</si>
  <si>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</si>
  <si>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</si>
  <si>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</si>
  <si>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</si>
  <si>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</si>
  <si>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</si>
  <si>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</si>
  <si>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</si>
  <si>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</si>
  <si>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</si>
  <si>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</si>
  <si>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</si>
  <si>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</si>
  <si>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</si>
  <si>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</si>
  <si>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</si>
  <si>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</si>
  <si>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</si>
  <si>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</si>
  <si>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</si>
  <si>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</si>
  <si>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</si>
  <si>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</si>
  <si>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</si>
  <si>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</si>
  <si>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</si>
  <si>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</si>
  <si>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</si>
  <si>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</si>
  <si>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</si>
  <si>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</si>
  <si>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</si>
  <si>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</si>
  <si>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</si>
  <si>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</si>
  <si>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</si>
  <si>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</si>
  <si>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</si>
  <si>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</si>
  <si>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</si>
  <si>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</si>
  <si>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</si>
  <si>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</si>
  <si>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</si>
  <si>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</si>
  <si>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</si>
  <si>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</si>
  <si>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</si>
  <si>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</si>
  <si>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</si>
  <si>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</si>
  <si>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</si>
  <si>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</si>
  <si>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</si>
  <si>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</si>
  <si>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</si>
  <si>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</si>
  <si>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</si>
  <si>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</si>
  <si>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</si>
  <si>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</si>
  <si>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</si>
  <si>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</si>
  <si>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</si>
  <si>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</si>
  <si>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</si>
  <si>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</si>
  <si>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</si>
  <si>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</si>
  <si>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</si>
  <si>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</si>
  <si>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</si>
  <si>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</si>
  <si>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</si>
  <si>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</si>
  <si>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</si>
  <si>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</si>
  <si>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</si>
  <si>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</si>
  <si>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</si>
  <si>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</si>
  <si>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</si>
  <si>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</si>
  <si>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</si>
  <si>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</si>
  <si>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</si>
  <si>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</si>
  <si>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</si>
  <si>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</si>
  <si>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</si>
  <si>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</si>
  <si>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</si>
  <si>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</si>
  <si>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</si>
  <si>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</si>
  <si>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</si>
  <si>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</si>
  <si>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</si>
  <si>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</si>
  <si>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</si>
  <si>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</si>
  <si>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</si>
  <si>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</si>
  <si>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</si>
  <si>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</si>
  <si>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</si>
  <si>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</si>
  <si>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</si>
  <si>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</si>
  <si>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</si>
  <si>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</si>
  <si>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</si>
  <si>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</si>
  <si>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</si>
  <si>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</si>
  <si>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</si>
  <si>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</si>
  <si>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</si>
  <si>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</si>
  <si>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</si>
  <si>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</si>
  <si>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</si>
  <si>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</si>
  <si>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</si>
  <si>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</si>
  <si>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</si>
  <si>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</si>
  <si>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</si>
  <si>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</si>
  <si>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</si>
  <si>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</si>
  <si>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</si>
  <si>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</si>
  <si>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</si>
  <si>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</si>
  <si>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</si>
  <si>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</si>
  <si>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</si>
  <si>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</si>
  <si>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</si>
  <si>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</si>
  <si>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</si>
  <si>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</si>
  <si>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</si>
  <si>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</si>
  <si>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</si>
  <si>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</si>
  <si>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</si>
  <si>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</si>
  <si>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</si>
  <si>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</si>
  <si>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</si>
  <si>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</si>
  <si>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</si>
  <si>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</si>
  <si>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</si>
  <si>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</si>
  <si>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</si>
  <si>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</si>
  <si>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</si>
  <si>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</si>
  <si>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</si>
  <si>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</si>
  <si>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</si>
  <si>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</si>
  <si>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</si>
  <si>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</si>
  <si>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</si>
  <si>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</si>
  <si>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</si>
  <si>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</si>
  <si>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</si>
  <si>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</si>
  <si>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</si>
  <si>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</si>
  <si>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</si>
  <si>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</si>
  <si>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</si>
  <si>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</si>
  <si>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</si>
  <si>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</si>
  <si>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</si>
  <si>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</si>
  <si>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</si>
  <si>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</si>
  <si>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</si>
  <si>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</si>
  <si>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</si>
  <si>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</si>
  <si>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</si>
  <si>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</si>
  <si>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</si>
  <si>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</si>
  <si>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</si>
  <si>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</si>
  <si>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</si>
  <si>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</si>
  <si>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</si>
  <si>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</si>
  <si>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</si>
  <si>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</si>
  <si>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</si>
  <si>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</si>
  <si>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</si>
  <si>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</si>
  <si>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</si>
  <si>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</si>
  <si>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</si>
  <si>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</si>
  <si>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</si>
  <si>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</si>
  <si>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</si>
  <si>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</si>
  <si>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</si>
  <si>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</si>
  <si>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</si>
  <si>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</si>
  <si>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</si>
  <si>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</si>
  <si>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</si>
  <si>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</si>
  <si>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</si>
  <si>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</si>
  <si>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</si>
  <si>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</si>
  <si>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</si>
  <si>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</si>
  <si>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</si>
  <si>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</si>
  <si>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</si>
  <si>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</si>
  <si>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</si>
  <si>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</si>
  <si>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</si>
  <si>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</si>
  <si>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</si>
  <si>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</si>
  <si>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</si>
  <si>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</si>
  <si>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</si>
  <si>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</si>
  <si>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</si>
  <si>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</si>
  <si>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</si>
  <si>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</si>
  <si>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</si>
  <si>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</si>
  <si>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</si>
  <si>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</si>
  <si>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</si>
  <si>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</si>
  <si>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</si>
  <si>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</si>
  <si>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</si>
  <si>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</si>
  <si>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</si>
  <si>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</si>
  <si>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</si>
  <si>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</si>
  <si>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</si>
  <si>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</si>
  <si>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</si>
  <si>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</si>
  <si>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</si>
  <si>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</si>
  <si>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</si>
  <si>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</si>
  <si>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</si>
  <si>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</si>
  <si>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</si>
  <si>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</si>
  <si>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</si>
  <si>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</si>
  <si>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</si>
  <si>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</si>
  <si>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</si>
  <si>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</si>
  <si>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</si>
  <si>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</si>
  <si>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</si>
  <si>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</si>
  <si>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</si>
  <si>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</si>
  <si>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</si>
  <si>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</si>
  <si>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</si>
  <si>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</si>
  <si>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</si>
  <si>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</si>
  <si>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</si>
  <si>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</si>
  <si>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</si>
  <si>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</si>
  <si>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</si>
  <si>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</si>
  <si>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</si>
  <si>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</si>
  <si>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</si>
  <si>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</si>
  <si>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</si>
  <si>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</si>
  <si>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</si>
  <si>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</si>
  <si>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</si>
  <si>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</si>
  <si>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</si>
  <si>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</si>
  <si>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</si>
  <si>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</si>
  <si>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</si>
  <si>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</si>
  <si>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</si>
  <si>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</si>
  <si>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</si>
  <si>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</si>
  <si>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</si>
  <si>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</si>
  <si>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</si>
  <si>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</si>
  <si>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</si>
  <si>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</si>
  <si>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</si>
  <si>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</si>
  <si>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</si>
  <si>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</si>
  <si>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</si>
  <si>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</si>
  <si>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</si>
  <si>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</si>
  <si>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</si>
  <si>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</si>
  <si>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</si>
  <si>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</si>
  <si>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</si>
  <si>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</si>
  <si>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</si>
  <si>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</si>
  <si>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</si>
  <si>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</si>
  <si>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</si>
  <si>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</si>
  <si>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</si>
  <si>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</si>
  <si>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</si>
  <si>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</si>
  <si>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</si>
  <si>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</si>
  <si>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</si>
  <si>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</si>
  <si>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</si>
  <si>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</si>
  <si>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</si>
  <si>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</si>
  <si>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</si>
  <si>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</si>
  <si>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</si>
  <si>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</si>
  <si>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</si>
  <si>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</si>
  <si>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</si>
  <si>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</si>
  <si>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</si>
  <si>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</si>
  <si>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</si>
  <si>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</si>
  <si>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</si>
  <si>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</si>
  <si>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</si>
  <si>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</si>
  <si>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</si>
  <si>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</si>
  <si>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</si>
  <si>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</si>
  <si>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</si>
  <si>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</si>
  <si>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</si>
  <si>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</si>
  <si>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</si>
  <si>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</si>
  <si>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</si>
  <si>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</si>
  <si>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</si>
  <si>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</si>
  <si>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</si>
  <si>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</si>
  <si>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</si>
  <si>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</si>
  <si>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</si>
  <si>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</si>
  <si>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</si>
  <si>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</si>
  <si>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</si>
  <si>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</si>
  <si>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</si>
  <si>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</si>
  <si>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</si>
  <si>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</si>
  <si>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</si>
  <si>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</si>
  <si>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</si>
  <si>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</si>
  <si>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</si>
  <si>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</si>
  <si>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</si>
  <si>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</si>
  <si>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</si>
  <si>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</si>
  <si>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</si>
  <si>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</si>
  <si>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</si>
  <si>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</si>
  <si>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</si>
  <si>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</si>
  <si>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</si>
  <si>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</si>
  <si>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</si>
  <si>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</si>
  <si>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</si>
  <si>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</si>
  <si>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</si>
  <si>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</si>
  <si>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</si>
  <si>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</si>
  <si>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</si>
  <si>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</si>
  <si>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</si>
  <si>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</si>
  <si>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</si>
  <si>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</si>
  <si>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</si>
  <si>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</si>
  <si>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</si>
  <si>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</si>
  <si>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</si>
  <si>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</si>
  <si>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</si>
  <si>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</si>
  <si>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</si>
  <si>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</si>
  <si>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</si>
  <si>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</si>
  <si>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</si>
  <si>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</si>
  <si>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</si>
  <si>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</si>
  <si>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</si>
  <si>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</si>
  <si>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</si>
  <si>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</si>
  <si>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</si>
  <si>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</si>
  <si>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</si>
  <si>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</si>
  <si>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</si>
  <si>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</si>
  <si>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</si>
  <si>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</si>
  <si>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</si>
  <si>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</si>
  <si>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</si>
  <si>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</si>
  <si>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</si>
  <si>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</si>
  <si>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</si>
  <si>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</si>
  <si>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</si>
  <si>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</si>
  <si>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</si>
  <si>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</si>
  <si>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</si>
  <si>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</si>
  <si>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</si>
  <si>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</si>
  <si>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</si>
  <si>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</si>
  <si>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</si>
  <si>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</si>
  <si>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</si>
  <si>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</si>
  <si>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</si>
  <si>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</si>
  <si>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</si>
  <si>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</si>
  <si>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</si>
  <si>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</si>
  <si>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</si>
  <si>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</si>
  <si>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</si>
  <si>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</si>
  <si>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</si>
  <si>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</si>
  <si>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</si>
  <si>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</si>
  <si>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</si>
  <si>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</si>
  <si>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</si>
  <si>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</si>
  <si>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</si>
  <si>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</si>
  <si>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</si>
  <si>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</si>
  <si>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</si>
  <si>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</si>
  <si>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</si>
  <si>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</si>
  <si>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</si>
  <si>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</si>
  <si>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</si>
  <si>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</si>
  <si>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</si>
  <si>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</si>
  <si>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</si>
  <si>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</si>
  <si>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</si>
  <si>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</si>
  <si>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</si>
  <si>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</si>
  <si>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</si>
  <si>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</si>
  <si>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</si>
  <si>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</si>
  <si>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</si>
  <si>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</si>
  <si>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</si>
  <si>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</si>
  <si>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</si>
  <si>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</si>
  <si>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</si>
  <si>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</si>
  <si>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</si>
  <si>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</si>
  <si>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</si>
  <si>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</si>
  <si>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</si>
  <si>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</si>
  <si>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</si>
  <si>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</si>
  <si>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</si>
  <si>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</si>
  <si>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</si>
  <si>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</si>
  <si>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</si>
  <si>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</si>
  <si>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</si>
  <si>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</si>
  <si>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</si>
  <si>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</si>
  <si>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</si>
  <si>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</si>
  <si>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</si>
  <si>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</si>
  <si>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</si>
  <si>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</si>
  <si>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</si>
  <si>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</si>
  <si>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</si>
  <si>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</si>
  <si>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</si>
  <si>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</si>
  <si>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</si>
  <si>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</si>
  <si>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</si>
  <si>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</si>
  <si>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</si>
  <si>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</si>
  <si>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</si>
  <si>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</si>
  <si>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</si>
  <si>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</si>
  <si>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</si>
  <si>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</si>
  <si>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</si>
  <si>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</si>
  <si>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</si>
  <si>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</si>
  <si>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</si>
  <si>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</si>
  <si>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</si>
  <si>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</si>
  <si>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</si>
  <si>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</si>
  <si>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</si>
  <si>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</si>
  <si>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</si>
  <si>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</si>
  <si>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</si>
  <si>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</si>
  <si>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</si>
  <si>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</si>
  <si>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</si>
  <si>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</si>
  <si>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</si>
  <si>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</si>
  <si>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</si>
  <si>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</si>
  <si>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</si>
  <si>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</si>
  <si>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</si>
  <si>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</si>
  <si>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</si>
  <si>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</si>
  <si>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</si>
  <si>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</si>
  <si>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</si>
  <si>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</si>
  <si>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</si>
  <si>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</si>
  <si>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</si>
  <si>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</si>
  <si>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</si>
  <si>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</si>
  <si>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</si>
  <si>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</si>
  <si>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</si>
  <si>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</si>
  <si>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</si>
  <si>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</si>
  <si>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</si>
  <si>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</si>
  <si>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</si>
  <si>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</si>
  <si>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</si>
  <si>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</si>
  <si>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</si>
  <si>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</si>
  <si>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</si>
  <si>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</si>
  <si>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</si>
  <si>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</si>
  <si>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</si>
  <si>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</si>
  <si>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</si>
  <si>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</si>
  <si>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</si>
  <si>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</si>
  <si>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</si>
  <si>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</si>
  <si>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</si>
  <si>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</si>
  <si>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</si>
  <si>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</si>
  <si>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</si>
  <si>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</si>
  <si>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</si>
  <si>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</si>
  <si>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</si>
  <si>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</si>
  <si>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</si>
  <si>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</si>
  <si>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</si>
  <si>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</si>
  <si>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</si>
  <si>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</si>
  <si>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</si>
  <si>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</si>
  <si>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</si>
  <si>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</si>
  <si>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</si>
  <si>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</si>
  <si>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</si>
  <si>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</si>
  <si>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</si>
  <si>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</si>
  <si>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</si>
  <si>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</si>
  <si>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</si>
  <si>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</si>
  <si>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</si>
  <si>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</si>
  <si>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</si>
  <si>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</si>
  <si>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</si>
  <si>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</si>
  <si>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</si>
  <si>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</si>
  <si>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</si>
  <si>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</si>
  <si>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</si>
  <si>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</si>
  <si>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</si>
  <si>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</si>
  <si>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</si>
  <si>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</si>
  <si>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</si>
  <si>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</si>
  <si>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</si>
  <si>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</si>
  <si>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</si>
  <si>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</si>
  <si>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</si>
  <si>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</si>
  <si>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</si>
  <si>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</si>
  <si>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</si>
  <si>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</si>
  <si>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</si>
  <si>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</si>
  <si>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</si>
  <si>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</si>
  <si>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</si>
  <si>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</si>
  <si>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</si>
  <si>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</si>
  <si>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</si>
  <si>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</si>
  <si>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</si>
  <si>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</si>
  <si>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</si>
  <si>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</si>
  <si>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</si>
  <si>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</si>
  <si>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</si>
  <si>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</si>
  <si>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</si>
  <si>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</si>
  <si>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</si>
  <si>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</si>
  <si>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</si>
  <si>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</si>
  <si>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</si>
  <si>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</si>
  <si>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</si>
  <si>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</si>
  <si>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</si>
  <si>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</si>
  <si>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</si>
  <si>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</si>
  <si>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</si>
  <si>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</si>
  <si>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</si>
  <si>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</si>
  <si>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</si>
  <si>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</si>
  <si>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</si>
  <si>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</si>
  <si>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</si>
  <si>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</si>
  <si>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</si>
  <si>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</si>
  <si>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</si>
  <si>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</si>
  <si>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</si>
  <si>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</si>
  <si>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</si>
  <si>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</si>
  <si>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</si>
  <si>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</si>
  <si>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</si>
  <si>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</si>
  <si>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</si>
  <si>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</si>
  <si>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</si>
  <si>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</si>
  <si>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</si>
  <si>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</si>
  <si>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</si>
  <si>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</si>
  <si>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</si>
  <si>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</si>
  <si>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</si>
  <si>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</si>
  <si>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</si>
  <si>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</si>
  <si>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</si>
  <si>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</si>
  <si>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</si>
  <si>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</si>
  <si>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</si>
  <si>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</si>
  <si>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</si>
  <si>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</si>
  <si>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</si>
  <si>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</si>
  <si>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</si>
  <si>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</si>
  <si>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</si>
  <si>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</si>
  <si>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</si>
  <si>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</si>
  <si>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</si>
  <si>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</si>
  <si>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</si>
  <si>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</si>
  <si>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</si>
  <si>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</si>
  <si>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</si>
  <si>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</si>
  <si>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</si>
  <si>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</si>
  <si>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</si>
  <si>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</si>
  <si>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</si>
  <si>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</si>
  <si>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</si>
  <si>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</si>
  <si>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</si>
  <si>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</si>
  <si>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</si>
  <si>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</si>
  <si>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</si>
  <si>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</si>
  <si>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</si>
  <si>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</si>
  <si>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</si>
  <si>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</si>
  <si>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</si>
  <si>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</si>
  <si>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</si>
  <si>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</si>
  <si>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</si>
  <si>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</si>
  <si>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</si>
  <si>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</si>
  <si>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</si>
  <si>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</si>
  <si>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</si>
  <si>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</si>
  <si>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</si>
  <si>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</si>
  <si>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</si>
  <si>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</si>
  <si>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</si>
  <si>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</si>
  <si>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</si>
  <si>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</si>
  <si>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</si>
  <si>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</si>
  <si>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</si>
  <si>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</si>
  <si>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</si>
  <si>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</si>
  <si>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</si>
  <si>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</si>
  <si>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</si>
  <si>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</si>
  <si>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</si>
  <si>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</si>
  <si>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</si>
  <si>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</si>
  <si>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</si>
  <si>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</si>
  <si>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</si>
  <si>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</si>
  <si>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</si>
  <si>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</si>
  <si>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</si>
  <si>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</si>
  <si>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</si>
  <si>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</si>
  <si>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</si>
  <si>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</si>
  <si>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</si>
  <si>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</si>
  <si>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</si>
  <si>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</si>
  <si>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</si>
  <si>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</si>
  <si>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</si>
  <si>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</si>
  <si>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</si>
  <si>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</si>
  <si>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</si>
  <si>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</si>
  <si>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</si>
  <si>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</si>
  <si>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</si>
  <si>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</si>
  <si>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</si>
  <si>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</si>
  <si>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</si>
  <si>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</si>
  <si>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</si>
  <si>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</si>
  <si>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</si>
  <si>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</si>
  <si>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</si>
  <si>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</si>
  <si>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</si>
  <si>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</si>
  <si>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</si>
  <si>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</si>
  <si>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</si>
  <si>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</si>
  <si>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</si>
  <si>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</si>
  <si>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</si>
  <si>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</si>
  <si>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</si>
  <si>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</si>
  <si>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</si>
  <si>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</si>
  <si>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</si>
  <si>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</si>
  <si>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</si>
  <si>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</si>
  <si>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</si>
  <si>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</si>
  <si>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</si>
  <si>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</si>
  <si>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</si>
  <si>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</si>
  <si>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</si>
  <si>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</si>
  <si>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</si>
  <si>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</si>
  <si>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</si>
  <si>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</si>
  <si>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</si>
  <si>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</si>
  <si>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</si>
  <si>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</si>
  <si>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</si>
  <si>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</si>
  <si>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</si>
  <si>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</si>
  <si>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</si>
  <si>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</si>
  <si>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</si>
  <si>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</si>
  <si>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</si>
  <si>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</si>
  <si>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</si>
  <si>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</si>
  <si>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</si>
  <si>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</si>
  <si>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</si>
  <si>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</si>
  <si>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</si>
  <si>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</si>
  <si>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</si>
  <si>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</si>
  <si>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</si>
  <si>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</si>
  <si>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</si>
  <si>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</si>
  <si>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</si>
  <si>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</si>
  <si>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</si>
  <si>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</si>
  <si>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</si>
  <si>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</si>
  <si>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</si>
  <si>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</si>
  <si>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</si>
  <si>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</si>
  <si>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</si>
  <si>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</si>
  <si>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</si>
  <si>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</si>
  <si>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</si>
  <si>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</si>
  <si>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</si>
  <si>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</si>
  <si>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</si>
  <si>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</si>
  <si>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</si>
  <si>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</si>
  <si>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</si>
  <si>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</si>
  <si>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</si>
  <si>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</si>
  <si>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</si>
  <si>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</si>
  <si>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</si>
  <si>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</si>
  <si>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</si>
  <si>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</si>
  <si>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</si>
  <si>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</si>
  <si>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</si>
  <si>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</si>
  <si>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</si>
  <si>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</si>
  <si>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</si>
  <si>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</si>
  <si>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</si>
  <si>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</si>
  <si>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</si>
  <si>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</si>
  <si>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</si>
  <si>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</si>
  <si>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</si>
  <si>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</si>
  <si>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</si>
  <si>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</si>
  <si>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</si>
  <si>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</si>
  <si>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</si>
  <si>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</si>
  <si>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</si>
  <si>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</si>
  <si>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</si>
  <si>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</si>
  <si>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</si>
  <si>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</si>
  <si>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</si>
  <si>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</si>
  <si>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</si>
  <si>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</si>
  <si>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</si>
  <si>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</si>
  <si>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</si>
  <si>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</si>
  <si>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</si>
  <si>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</si>
  <si>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</si>
  <si>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</si>
  <si>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</si>
  <si>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</si>
  <si>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</si>
  <si>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</si>
  <si>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</si>
  <si>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</si>
  <si>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</si>
  <si>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</si>
  <si>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</si>
  <si>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</si>
  <si>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</si>
  <si>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</si>
  <si>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</si>
  <si>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</si>
  <si>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</si>
  <si>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</si>
  <si>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</si>
  <si>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</si>
  <si>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</si>
  <si>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</si>
  <si>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</si>
  <si>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</si>
  <si>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</si>
  <si>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</si>
  <si>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</si>
  <si>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</si>
  <si>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</si>
  <si>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</si>
  <si>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</si>
  <si>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</si>
  <si>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</si>
  <si>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</si>
  <si>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</si>
  <si>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</si>
  <si>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</si>
  <si>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</si>
  <si>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</si>
  <si>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</si>
  <si>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</si>
  <si>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</si>
  <si>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</si>
  <si>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</si>
  <si>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</si>
  <si>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</si>
  <si>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</si>
  <si>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</si>
  <si>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</si>
  <si>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</si>
  <si>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</si>
  <si>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</si>
  <si>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</si>
  <si>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</si>
  <si>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</si>
  <si>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</si>
  <si>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</si>
  <si>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</si>
  <si>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</si>
  <si>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</si>
  <si>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</si>
  <si>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</si>
  <si>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</si>
  <si>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</si>
  <si>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</si>
  <si>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</si>
  <si>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</si>
  <si>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</si>
  <si>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</si>
  <si>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</si>
  <si>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</si>
  <si>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</si>
  <si>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</si>
  <si>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</si>
  <si>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</si>
  <si>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</si>
  <si>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</si>
  <si>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</si>
  <si>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</si>
  <si>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</si>
  <si>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</si>
  <si>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</si>
  <si>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</si>
  <si>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</si>
  <si>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</si>
  <si>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</si>
  <si>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</si>
  <si>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</si>
  <si>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</si>
  <si>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</si>
  <si>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</si>
  <si>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</si>
  <si>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</si>
  <si>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</si>
  <si>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</si>
  <si>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</si>
  <si>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</si>
  <si>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</si>
  <si>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</si>
  <si>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</si>
  <si>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</si>
  <si>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</si>
  <si>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</si>
  <si>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</si>
  <si>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</si>
  <si>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</si>
  <si>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</si>
  <si>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</si>
  <si>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</si>
  <si>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</si>
  <si>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</si>
  <si>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</si>
  <si>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</si>
  <si>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</si>
  <si>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</si>
  <si>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</si>
  <si>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</si>
  <si>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</si>
  <si>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</si>
  <si>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</si>
  <si>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</si>
  <si>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</si>
  <si>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</si>
  <si>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</si>
  <si>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</si>
  <si>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</si>
  <si>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</si>
  <si>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</si>
  <si>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</si>
  <si>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</si>
  <si>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</si>
  <si>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</si>
  <si>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</si>
  <si>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</si>
  <si>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</si>
  <si>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</si>
  <si>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</si>
  <si>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</si>
  <si>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</si>
  <si>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</si>
  <si>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</si>
  <si>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</si>
  <si>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</si>
  <si>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</si>
  <si>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</si>
  <si>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</si>
  <si>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</si>
  <si>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</si>
  <si>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</si>
  <si>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</si>
  <si>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</si>
  <si>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</si>
  <si>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</si>
  <si>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</si>
  <si>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</si>
  <si>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</si>
  <si>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</si>
  <si>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</si>
  <si>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</si>
  <si>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</si>
  <si>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</si>
  <si>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</si>
  <si>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</si>
  <si>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</si>
  <si>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</si>
  <si>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</si>
  <si>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</si>
  <si>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</si>
  <si>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</si>
  <si>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</si>
  <si>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</si>
  <si>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</si>
  <si>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</si>
  <si>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</si>
  <si>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</si>
  <si>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</si>
  <si>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</si>
  <si>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</si>
  <si>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</si>
  <si>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</si>
  <si>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</si>
  <si>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</si>
  <si>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</si>
  <si>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</si>
  <si>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</si>
  <si>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</si>
  <si>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</si>
  <si>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</si>
  <si>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</si>
  <si>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</si>
  <si>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</si>
  <si>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</si>
  <si>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</si>
  <si>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</si>
  <si>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</si>
  <si>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</si>
  <si>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</si>
  <si>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</si>
  <si>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</si>
  <si>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</si>
  <si>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</si>
  <si>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</si>
  <si>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</si>
  <si>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</si>
  <si>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</si>
  <si>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</si>
  <si>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</si>
  <si>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</si>
  <si>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</si>
  <si>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</si>
  <si>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</si>
  <si>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</si>
  <si>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</si>
  <si>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</si>
  <si>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</si>
  <si>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</si>
  <si>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</si>
  <si>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</si>
  <si>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</si>
  <si>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</si>
  <si>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</si>
  <si>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</si>
  <si>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</si>
  <si>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</si>
  <si>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</si>
  <si>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</si>
  <si>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</si>
  <si>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</si>
  <si>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</si>
  <si>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</si>
  <si>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</si>
  <si>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</si>
  <si>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</si>
  <si>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</si>
  <si>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</si>
  <si>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</si>
  <si>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</si>
  <si>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</si>
  <si>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</si>
  <si>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</si>
  <si>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</si>
  <si>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</si>
  <si>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</si>
  <si>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</si>
  <si>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</si>
  <si>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</si>
  <si>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</si>
  <si>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</si>
  <si>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</si>
  <si>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</si>
  <si>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</si>
  <si>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</si>
  <si>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</si>
  <si>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</si>
  <si>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</si>
  <si>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</si>
  <si>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</si>
  <si>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</si>
  <si>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</si>
  <si>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</si>
  <si>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</si>
  <si>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</si>
  <si>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</si>
  <si>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</si>
  <si>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</si>
  <si>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</si>
  <si>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</si>
  <si>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</si>
  <si>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</si>
  <si>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</si>
  <si>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</si>
  <si>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</si>
  <si>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</si>
  <si>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</si>
  <si>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</si>
  <si>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</si>
  <si>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</si>
  <si>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</si>
  <si>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</si>
  <si>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</si>
  <si>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</si>
  <si>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</si>
  <si>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</si>
  <si>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</si>
  <si>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</si>
  <si>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</si>
  <si>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</si>
  <si>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</si>
  <si>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</si>
  <si>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</si>
  <si>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</si>
  <si>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</si>
  <si>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</si>
  <si>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</si>
  <si>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</si>
  <si>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</si>
  <si>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</si>
  <si>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</si>
  <si>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</si>
  <si>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</si>
  <si>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</si>
  <si>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</si>
  <si>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</si>
  <si>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</si>
  <si>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</si>
  <si>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</si>
  <si>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</si>
  <si>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</si>
  <si>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</si>
  <si>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</si>
  <si>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</si>
  <si>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</si>
  <si>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</si>
  <si>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</si>
  <si>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</si>
  <si>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</si>
  <si>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</si>
  <si>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</si>
  <si>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</si>
  <si>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</si>
  <si>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</si>
  <si>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</si>
  <si>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</si>
  <si>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</si>
  <si>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</si>
  <si>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</si>
  <si>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</si>
  <si>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</si>
  <si>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</si>
  <si>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</si>
  <si>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</si>
  <si>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</si>
  <si>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</si>
  <si>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</si>
  <si>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</si>
  <si>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</si>
  <si>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</si>
  <si>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</si>
  <si>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</si>
  <si>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</si>
  <si>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</si>
  <si>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</si>
  <si>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</si>
  <si>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</si>
  <si>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</si>
  <si>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</si>
  <si>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</si>
  <si>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</si>
  <si>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</si>
  <si>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</si>
  <si>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</si>
  <si>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</si>
  <si>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</si>
  <si>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</si>
  <si>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</si>
  <si>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</si>
  <si>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</si>
  <si>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</si>
  <si>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</si>
  <si>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</si>
  <si>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</si>
  <si>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</si>
  <si>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</si>
  <si>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</si>
  <si>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</si>
  <si>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</si>
  <si>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</si>
  <si>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</si>
  <si>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</si>
  <si>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</si>
  <si>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</si>
  <si>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</si>
  <si>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</si>
  <si>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</si>
  <si>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</si>
  <si>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</si>
  <si>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</si>
  <si>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</si>
  <si>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</si>
  <si>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</si>
  <si>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</si>
  <si>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</si>
  <si>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</si>
  <si>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</si>
  <si>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</si>
  <si>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</si>
  <si>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</si>
  <si>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</si>
  <si>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</si>
  <si>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</si>
  <si>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</si>
  <si>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</si>
  <si>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</si>
  <si>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</si>
  <si>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</si>
  <si>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</si>
  <si>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</si>
  <si>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</si>
  <si>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</si>
  <si>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</si>
  <si>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</si>
  <si>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</si>
  <si>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</si>
  <si>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</si>
  <si>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</si>
  <si>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</si>
  <si>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</si>
  <si>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</si>
  <si>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</si>
  <si>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</si>
  <si>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</si>
  <si>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</si>
  <si>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</si>
  <si>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</si>
  <si>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</si>
  <si>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</si>
  <si>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</si>
  <si>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</si>
  <si>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</si>
  <si>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</si>
  <si>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</si>
  <si>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</si>
  <si>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</si>
  <si>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</si>
  <si>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</si>
  <si>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</si>
  <si>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</si>
  <si>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</si>
  <si>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</si>
  <si>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</si>
  <si>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</si>
  <si>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</si>
  <si>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</si>
  <si>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</si>
  <si>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</si>
  <si>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</si>
  <si>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</si>
  <si>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</si>
  <si>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</si>
  <si>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</si>
  <si>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</si>
  <si>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</si>
  <si>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</si>
  <si>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</si>
  <si>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</si>
  <si>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</si>
  <si>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</si>
  <si>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</si>
  <si>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</si>
  <si>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</si>
  <si>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</si>
  <si>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</si>
  <si>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</si>
  <si>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</si>
  <si>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</si>
  <si>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</si>
  <si>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</si>
  <si>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</si>
  <si>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</si>
  <si>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</si>
  <si>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</si>
  <si>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</si>
  <si>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</si>
  <si>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</si>
  <si>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</si>
  <si>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</si>
  <si>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</si>
  <si>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</si>
  <si>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</si>
  <si>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</si>
  <si>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</si>
  <si>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</si>
  <si>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</si>
  <si>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</si>
  <si>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</si>
  <si>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</si>
  <si>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</si>
  <si>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</si>
  <si>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</si>
  <si>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</si>
  <si>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</si>
  <si>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</si>
  <si>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</si>
  <si>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</si>
  <si>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</si>
  <si>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</si>
  <si>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</si>
  <si>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</si>
  <si>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</si>
  <si>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</si>
  <si>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</si>
  <si>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</si>
  <si>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</si>
  <si>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</si>
  <si>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</si>
  <si>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</si>
  <si>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</si>
  <si>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</si>
  <si>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</si>
  <si>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</si>
  <si>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</si>
  <si>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</si>
  <si>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</si>
  <si>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</si>
  <si>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</si>
  <si>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</si>
  <si>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</si>
  <si>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</si>
  <si>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</si>
  <si>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</si>
  <si>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</si>
  <si>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</si>
  <si>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</si>
  <si>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</si>
  <si>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</si>
  <si>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</si>
  <si>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</si>
  <si>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</si>
  <si>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</si>
  <si>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</si>
  <si>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</si>
  <si>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</si>
  <si>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</si>
  <si>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</si>
  <si>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</si>
  <si>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</si>
  <si>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</si>
  <si>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</si>
  <si>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</si>
  <si>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</si>
  <si>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</si>
  <si>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</si>
  <si>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</si>
  <si>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</si>
  <si>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</si>
  <si>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</si>
  <si>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</si>
  <si>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</si>
  <si>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</si>
  <si>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</si>
  <si>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</si>
  <si>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</si>
  <si>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</si>
  <si>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</si>
  <si>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</si>
  <si>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</si>
  <si>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</si>
  <si>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</si>
  <si>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</si>
  <si>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</si>
  <si>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</si>
  <si>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</si>
  <si>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</si>
  <si>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</si>
  <si>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</si>
  <si>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</si>
  <si>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</si>
  <si>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</si>
  <si>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</si>
  <si>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</si>
  <si>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</si>
  <si>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</si>
  <si>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</si>
  <si>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</si>
  <si>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</si>
  <si>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</si>
  <si>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</si>
  <si>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</si>
  <si>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</si>
  <si>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</si>
  <si>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</si>
  <si>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</si>
  <si>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</si>
  <si>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</si>
  <si>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</si>
  <si>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</si>
  <si>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</si>
  <si>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</si>
  <si>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</si>
  <si>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</si>
  <si>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</si>
  <si>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</si>
  <si>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</si>
  <si>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</si>
  <si>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</si>
  <si>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</si>
  <si>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</si>
  <si>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</si>
  <si>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</si>
  <si>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</si>
  <si>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</si>
  <si>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</si>
  <si>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</si>
  <si>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</si>
  <si>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</si>
  <si>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</si>
  <si>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</si>
  <si>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</si>
  <si>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</si>
  <si>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</si>
  <si>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</si>
  <si>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</si>
  <si>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</si>
  <si>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</si>
  <si>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</si>
  <si>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</si>
  <si>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</si>
  <si>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</si>
  <si>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</si>
  <si>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</si>
  <si>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</si>
  <si>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</si>
  <si>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</si>
  <si>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</si>
  <si>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</si>
  <si>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</si>
  <si>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</si>
  <si>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</si>
  <si>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</si>
  <si>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</si>
  <si>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</si>
  <si>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</si>
  <si>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</si>
  <si>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</si>
  <si>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</si>
  <si>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</si>
  <si>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</si>
  <si>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</si>
  <si>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</si>
  <si>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</si>
  <si>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</si>
  <si>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</si>
  <si>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</si>
  <si>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</si>
  <si>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</si>
  <si>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</si>
  <si>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</si>
  <si>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</si>
  <si>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</si>
  <si>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</si>
  <si>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</si>
  <si>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</si>
  <si>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</si>
  <si>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</si>
  <si>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</si>
  <si>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</si>
  <si>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</si>
  <si>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</si>
  <si>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</si>
  <si>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</si>
  <si>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</si>
  <si>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</si>
  <si>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</si>
  <si>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</si>
  <si>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</si>
  <si>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</si>
  <si>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</si>
  <si>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</si>
  <si>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</si>
  <si>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</si>
  <si>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</si>
  <si>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</si>
  <si>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</si>
  <si>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</si>
  <si>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</si>
  <si>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</si>
  <si>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</si>
  <si>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</si>
  <si>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</si>
  <si>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</si>
  <si>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</si>
  <si>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</si>
  <si>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</si>
  <si>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</si>
  <si>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</si>
  <si>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</si>
  <si>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</si>
  <si>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</si>
  <si>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</si>
  <si>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</si>
  <si>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</si>
  <si>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</si>
  <si>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</si>
  <si>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</si>
  <si>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</si>
  <si>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</si>
  <si>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</si>
  <si>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</si>
  <si>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</si>
  <si>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</si>
  <si>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</si>
  <si>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</si>
  <si>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</si>
  <si>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</si>
  <si>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</si>
  <si>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</si>
  <si>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</si>
  <si>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</si>
  <si>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</si>
  <si>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</si>
  <si>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</si>
  <si>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</si>
  <si>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</si>
  <si>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</si>
  <si>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</si>
  <si>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</si>
  <si>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</si>
  <si>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</si>
  <si>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</si>
  <si>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</si>
  <si>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</si>
  <si>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</si>
  <si>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</si>
  <si>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</si>
  <si>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</si>
  <si>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</si>
  <si>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</si>
  <si>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</si>
  <si>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</si>
  <si>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</si>
  <si>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</si>
  <si>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</si>
  <si>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</si>
  <si>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</si>
  <si>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</si>
  <si>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</si>
  <si>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</si>
  <si>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</si>
  <si>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</si>
  <si>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</si>
  <si>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</si>
  <si>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</si>
  <si>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</si>
  <si>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</si>
  <si>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</si>
  <si>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</si>
  <si>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</si>
  <si>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</si>
  <si>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</si>
  <si>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</si>
  <si>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</si>
  <si>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</si>
  <si>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</si>
  <si>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</si>
  <si>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</si>
  <si>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</si>
  <si>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</si>
  <si>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</si>
  <si>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</si>
  <si>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</si>
  <si>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</si>
  <si>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</si>
  <si>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</si>
  <si>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</si>
  <si>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</si>
  <si>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</si>
  <si>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</si>
  <si>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</si>
  <si>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</si>
  <si>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</si>
  <si>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</si>
  <si>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</si>
  <si>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</si>
  <si>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</si>
  <si>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</si>
  <si>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</si>
  <si>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</si>
  <si>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</si>
  <si>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</si>
  <si>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</si>
  <si>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</si>
  <si>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</si>
  <si>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</si>
  <si>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</si>
  <si>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</si>
  <si>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</si>
  <si>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</si>
  <si>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</si>
  <si>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</si>
  <si>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</si>
  <si>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</si>
  <si>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</si>
  <si>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</si>
  <si>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</si>
  <si>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</si>
  <si>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</si>
  <si>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</si>
  <si>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</si>
  <si>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</si>
  <si>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</si>
  <si>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</si>
  <si>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</si>
  <si>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</si>
  <si>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</si>
  <si>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</si>
  <si>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</si>
  <si>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</si>
  <si>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</si>
  <si>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</si>
  <si>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</si>
  <si>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</si>
  <si>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</si>
  <si>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</si>
  <si>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</si>
  <si>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</si>
  <si>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</si>
  <si>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</si>
  <si>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</si>
  <si>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</si>
  <si>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</si>
  <si>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</si>
  <si>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</si>
  <si>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</si>
  <si>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</si>
  <si>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</si>
  <si>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</si>
  <si>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</si>
  <si>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</si>
  <si>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</si>
  <si>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</si>
  <si>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</si>
  <si>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</si>
  <si>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</si>
  <si>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</si>
  <si>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</si>
  <si>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</si>
  <si>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</si>
  <si>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</si>
  <si>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</si>
  <si>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</si>
  <si>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</si>
  <si>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</si>
  <si>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</si>
  <si>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</si>
  <si>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</si>
  <si>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</si>
  <si>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</si>
  <si>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</si>
  <si>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</si>
  <si>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</si>
  <si>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</si>
  <si>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</si>
  <si>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</si>
  <si>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</si>
  <si>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</si>
  <si>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</si>
  <si>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</si>
  <si>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</si>
  <si>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</si>
  <si>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</si>
  <si>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</si>
  <si>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</si>
  <si>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</si>
  <si>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</si>
  <si>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</si>
  <si>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</si>
  <si>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</si>
  <si>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</si>
  <si>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</si>
  <si>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</si>
  <si>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</si>
  <si>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</si>
  <si>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</si>
  <si>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</si>
  <si>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</si>
  <si>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</si>
  <si>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</si>
  <si>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</si>
  <si>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</si>
  <si>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</si>
  <si>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</si>
  <si>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</si>
  <si>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</si>
  <si>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</si>
  <si>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</si>
  <si>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</si>
  <si>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</si>
  <si>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</si>
  <si>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</si>
  <si>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</si>
  <si>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</si>
  <si>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</si>
  <si>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</si>
  <si>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</si>
  <si>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</si>
  <si>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</si>
  <si>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</si>
  <si>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</si>
  <si>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</si>
  <si>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</si>
  <si>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</si>
  <si>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</si>
  <si>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</si>
  <si>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</si>
  <si>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</si>
  <si>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</si>
  <si>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</si>
  <si>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</si>
  <si>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</si>
  <si>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</si>
  <si>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</si>
  <si>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</si>
  <si>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</si>
  <si>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</si>
  <si>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</si>
  <si>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</si>
  <si>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</si>
  <si>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</si>
  <si>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</si>
  <si>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</si>
  <si>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</si>
  <si>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</si>
  <si>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</si>
  <si>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</si>
  <si>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</si>
  <si>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</si>
  <si>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</si>
  <si>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</si>
  <si>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</si>
  <si>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</si>
  <si>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</si>
  <si>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</si>
  <si>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</si>
  <si>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</si>
  <si>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</si>
  <si>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</si>
  <si>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</si>
  <si>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</si>
  <si>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</si>
  <si>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</si>
  <si>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</si>
  <si>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</si>
  <si>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</si>
  <si>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</si>
  <si>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</si>
  <si>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</si>
  <si>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</si>
  <si>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</si>
  <si>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</si>
  <si>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</si>
  <si>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</si>
  <si>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</si>
  <si>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</si>
  <si>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</si>
  <si>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</si>
  <si>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</si>
  <si>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</si>
  <si>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</si>
  <si>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</si>
  <si>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</si>
  <si>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</si>
  <si>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</si>
  <si>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</si>
  <si>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</si>
  <si>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</si>
  <si>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</si>
  <si>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</si>
  <si>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</si>
  <si>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</si>
  <si>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</si>
  <si>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</si>
  <si>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</si>
  <si>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</si>
  <si>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</si>
  <si>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</si>
  <si>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</si>
  <si>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</si>
  <si>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</si>
  <si>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</si>
  <si>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</si>
  <si>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</si>
  <si>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</si>
  <si>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</si>
  <si>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</si>
  <si>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</si>
  <si>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</si>
  <si>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</si>
  <si>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</si>
  <si>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</si>
  <si>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</si>
  <si>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</si>
  <si>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</si>
  <si>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</si>
  <si>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</si>
  <si>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</si>
  <si>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</si>
  <si>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</si>
  <si>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</si>
  <si>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</si>
  <si>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</si>
  <si>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</si>
  <si>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</si>
  <si>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</si>
  <si>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</si>
  <si>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</si>
  <si>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</si>
  <si>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</si>
  <si>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</si>
  <si>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</si>
  <si>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</si>
  <si>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</si>
  <si>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</si>
  <si>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</si>
  <si>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</si>
  <si>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</si>
  <si>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</si>
  <si>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</si>
  <si>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</si>
  <si>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</si>
  <si>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</si>
  <si>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</si>
  <si>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</si>
  <si>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</si>
  <si>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</si>
  <si>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</si>
  <si>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</si>
  <si>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</si>
  <si>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</si>
  <si>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</si>
  <si>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</si>
  <si>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</si>
  <si>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</si>
  <si>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</si>
  <si>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</si>
  <si>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</si>
  <si>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</si>
  <si>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</si>
  <si>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</si>
  <si>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</si>
  <si>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</si>
  <si>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</si>
  <si>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</si>
  <si>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</si>
  <si>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</si>
  <si>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</si>
  <si>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</si>
  <si>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</si>
  <si>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</si>
  <si>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</si>
  <si>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</si>
  <si>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</si>
  <si>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</si>
  <si>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</si>
  <si>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</si>
  <si>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</si>
  <si>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</si>
  <si>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</si>
  <si>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</si>
  <si>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</si>
  <si>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</si>
  <si>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</si>
  <si>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</si>
  <si>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</si>
  <si>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</si>
  <si>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</si>
  <si>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</si>
  <si>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</si>
  <si>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</si>
  <si>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</si>
  <si>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</si>
  <si>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</si>
  <si>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</si>
  <si>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</si>
  <si>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</si>
  <si>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</si>
  <si>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</si>
  <si>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</si>
  <si>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</si>
  <si>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</si>
  <si>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</si>
  <si>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</si>
  <si>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</si>
  <si>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</si>
  <si>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</si>
  <si>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</si>
  <si>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</si>
  <si>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</si>
  <si>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</si>
  <si>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</si>
  <si>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</si>
  <si>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</si>
  <si>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</si>
  <si>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</si>
  <si>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</si>
  <si>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</si>
  <si>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</si>
  <si>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</si>
  <si>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</si>
  <si>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</si>
  <si>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</si>
  <si>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</si>
  <si>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</si>
  <si>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</si>
  <si>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</si>
  <si>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</si>
  <si>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</si>
  <si>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</si>
  <si>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</si>
  <si>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</si>
  <si>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</si>
  <si>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</si>
  <si>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</si>
  <si>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</si>
  <si>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</si>
  <si>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</si>
  <si>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</si>
  <si>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</si>
  <si>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</si>
  <si>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</si>
  <si>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</si>
  <si>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</si>
  <si>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</si>
  <si>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</si>
  <si>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</si>
  <si>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</si>
  <si>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</si>
  <si>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</si>
  <si>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</si>
  <si>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</si>
  <si>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</si>
  <si>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</si>
  <si>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</si>
  <si>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</si>
  <si>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</si>
  <si>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</si>
  <si>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</si>
  <si>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</si>
  <si>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</si>
  <si>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</si>
  <si>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</si>
  <si>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</si>
  <si>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</si>
  <si>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</si>
  <si>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</si>
  <si>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</si>
  <si>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</si>
  <si>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</si>
  <si>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</si>
  <si>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</si>
  <si>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</si>
  <si>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</si>
  <si>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</si>
  <si>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</si>
  <si>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</si>
  <si>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</si>
  <si>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</si>
  <si>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</si>
  <si>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</si>
  <si>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</si>
  <si>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</si>
  <si>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</si>
  <si>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</si>
  <si>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</si>
  <si>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</si>
  <si>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</si>
  <si>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</si>
  <si>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</si>
  <si>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</si>
  <si>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</si>
  <si>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</si>
  <si>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</si>
  <si>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</si>
  <si>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</si>
  <si>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</si>
  <si>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</si>
  <si>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</si>
  <si>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</si>
  <si>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</si>
  <si>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</si>
  <si>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</si>
  <si>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</si>
  <si>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</si>
  <si>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</si>
  <si>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</si>
  <si>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</si>
  <si>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</si>
  <si>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</si>
  <si>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</si>
  <si>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</si>
  <si>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</si>
  <si>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</si>
  <si>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</si>
  <si>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</si>
  <si>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</si>
  <si>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</si>
  <si>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</si>
  <si>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</si>
  <si>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</si>
  <si>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</si>
  <si>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</si>
  <si>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</si>
  <si>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</si>
  <si>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</si>
  <si>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</si>
  <si>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</si>
  <si>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</si>
  <si>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</si>
  <si>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</si>
  <si>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</si>
  <si>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</si>
  <si>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</si>
  <si>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</si>
  <si>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</si>
  <si>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</si>
  <si>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</si>
  <si>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</si>
  <si>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</si>
  <si>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</si>
  <si>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</si>
  <si>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</si>
  <si>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</si>
  <si>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</si>
  <si>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</si>
  <si>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</si>
  <si>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</si>
  <si>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</si>
  <si>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</si>
  <si>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</si>
  <si>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</si>
  <si>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</si>
  <si>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</si>
  <si>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</si>
  <si>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</si>
  <si>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</si>
  <si>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</si>
  <si>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</si>
  <si>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</si>
  <si>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</si>
  <si>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</si>
  <si>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</si>
  <si>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</si>
  <si>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</si>
  <si>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</si>
  <si>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</si>
  <si>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</si>
  <si>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</si>
  <si>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</si>
  <si>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</si>
  <si>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</si>
  <si>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</si>
  <si>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</si>
  <si>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</si>
  <si>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</si>
  <si>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</si>
  <si>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</si>
  <si>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</si>
  <si>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</si>
  <si>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</si>
  <si>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</si>
  <si>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</si>
  <si>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</si>
  <si>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</si>
  <si>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</si>
  <si>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</si>
  <si>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</si>
  <si>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</si>
  <si>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</si>
  <si>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</si>
  <si>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</si>
  <si>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</si>
  <si>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</si>
  <si>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</si>
  <si>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</si>
  <si>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</si>
  <si>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</si>
  <si>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</si>
  <si>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</si>
  <si>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</si>
  <si>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</si>
  <si>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</si>
  <si>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</si>
  <si>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</si>
  <si>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</si>
  <si>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</si>
  <si>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</si>
  <si>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</si>
  <si>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</si>
  <si>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</si>
  <si>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</si>
  <si>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</si>
  <si>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</si>
  <si>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</si>
  <si>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</si>
  <si>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</si>
  <si>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</si>
  <si>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</si>
  <si>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</si>
  <si>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</si>
  <si>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</si>
  <si>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</si>
  <si>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</si>
  <si>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</si>
  <si>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</si>
  <si>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</si>
  <si>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</si>
  <si>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</si>
  <si>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</si>
  <si>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</si>
  <si>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</si>
  <si>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</si>
  <si>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</si>
  <si>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</si>
  <si>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</si>
  <si>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</si>
  <si>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</si>
  <si>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</si>
  <si>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</si>
  <si>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</si>
  <si>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</si>
  <si>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</si>
  <si>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</si>
  <si>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</si>
  <si>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</si>
  <si>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</si>
  <si>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</si>
  <si>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</si>
  <si>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</si>
  <si>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</si>
  <si>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</si>
  <si>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</si>
  <si>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</si>
  <si>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</si>
  <si>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</si>
  <si>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</si>
  <si>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</si>
  <si>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</si>
  <si>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</si>
  <si>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</si>
  <si>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</si>
  <si>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</si>
  <si>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</si>
  <si>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</si>
  <si>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</si>
  <si>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</si>
  <si>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</si>
  <si>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</si>
  <si>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</si>
  <si>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</si>
  <si>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</si>
  <si>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</si>
  <si>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</si>
  <si>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</si>
  <si>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</si>
  <si>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</si>
  <si>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</si>
  <si>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</si>
  <si>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</si>
  <si>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</si>
  <si>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</si>
  <si>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</si>
  <si>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</si>
  <si>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</si>
  <si>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</si>
  <si>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</si>
  <si>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</si>
  <si>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</si>
  <si>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</si>
  <si>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</si>
  <si>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</si>
  <si>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</si>
  <si>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</si>
  <si>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</si>
  <si>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</si>
  <si>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</si>
  <si>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</si>
  <si>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</si>
  <si>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</si>
  <si>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</si>
  <si>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</si>
  <si>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</si>
  <si>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</si>
  <si>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</si>
  <si>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</si>
  <si>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</si>
  <si>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</si>
  <si>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</si>
  <si>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</si>
  <si>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</si>
  <si>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</si>
  <si>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</si>
  <si>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</si>
  <si>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</si>
  <si>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</si>
  <si>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</si>
  <si>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</si>
  <si>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</si>
  <si>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</si>
  <si>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</si>
  <si>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</si>
  <si>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</si>
  <si>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</si>
  <si>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</si>
  <si>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</si>
  <si>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</si>
  <si>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</si>
  <si>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</si>
  <si>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</si>
  <si>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</si>
  <si>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</si>
  <si>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</si>
  <si>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</si>
  <si>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</si>
  <si>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</si>
  <si>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</si>
  <si>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</si>
  <si>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</si>
  <si>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</si>
  <si>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</si>
  <si>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</si>
  <si>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</si>
  <si>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</si>
  <si>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</si>
  <si>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</si>
  <si>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</si>
  <si>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</si>
  <si>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</si>
  <si>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</si>
  <si>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</si>
  <si>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</si>
  <si>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</si>
  <si>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</si>
  <si>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</si>
  <si>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</si>
  <si>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</si>
  <si>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</si>
  <si>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</si>
  <si>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</si>
  <si>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</si>
  <si>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</si>
  <si>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</si>
  <si>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</si>
  <si>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</si>
  <si>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</si>
  <si>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</si>
  <si>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</si>
  <si>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</si>
  <si>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</si>
  <si>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</si>
  <si>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</si>
  <si>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</si>
  <si>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</si>
  <si>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</si>
  <si>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</si>
  <si>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</si>
  <si>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</si>
  <si>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</si>
  <si>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</si>
  <si>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</si>
  <si>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</si>
  <si>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</si>
  <si>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</si>
  <si>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</si>
  <si>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</si>
  <si>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</si>
  <si>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</si>
  <si>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</si>
  <si>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</si>
  <si>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</si>
  <si>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</si>
  <si>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</si>
  <si>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</si>
  <si>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</si>
  <si>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</si>
  <si>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</si>
  <si>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</si>
  <si>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</si>
  <si>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</si>
  <si>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</si>
  <si>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</si>
  <si>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</si>
  <si>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</si>
  <si>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</si>
  <si>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</si>
  <si>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</si>
  <si>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</si>
  <si>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</si>
  <si>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</si>
  <si>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</si>
  <si>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</si>
  <si>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</si>
  <si>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</si>
  <si>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</si>
  <si>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</si>
  <si>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</si>
  <si>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</si>
  <si>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</si>
  <si>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</si>
  <si>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</si>
  <si>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</si>
  <si>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</si>
  <si>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</si>
  <si>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</si>
  <si>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</si>
  <si>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</si>
  <si>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</si>
  <si>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</si>
  <si>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</si>
  <si>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</si>
  <si>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</si>
  <si>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</si>
  <si>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</si>
  <si>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</si>
  <si>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</si>
  <si>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</si>
  <si>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</si>
  <si>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</si>
  <si>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</si>
  <si>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</si>
  <si>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</si>
  <si>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</si>
  <si>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</si>
  <si>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</si>
  <si>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</si>
  <si>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</si>
  <si>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</si>
  <si>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</si>
  <si>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</si>
  <si>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</si>
  <si>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</si>
  <si>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</si>
  <si>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</si>
  <si>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</si>
  <si>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</si>
  <si>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</si>
  <si>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</si>
  <si>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</si>
  <si>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</si>
  <si>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</si>
  <si>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</si>
  <si>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</si>
  <si>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</si>
  <si>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</si>
  <si>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</si>
  <si>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</si>
  <si>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</si>
  <si>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</si>
  <si>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</si>
  <si>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</si>
  <si>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</si>
  <si>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</si>
  <si>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</si>
  <si>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</si>
  <si>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</si>
  <si>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</si>
  <si>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</si>
  <si>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</si>
  <si>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</si>
  <si>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</si>
  <si>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</si>
  <si>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</si>
  <si>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</si>
  <si>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</si>
  <si>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</si>
  <si>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</si>
  <si>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</si>
  <si>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</si>
  <si>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</si>
  <si>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</si>
  <si>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</si>
  <si>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</si>
  <si>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</si>
  <si>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</si>
  <si>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</si>
  <si>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</si>
  <si>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</si>
  <si>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</si>
  <si>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</si>
  <si>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</si>
  <si>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</si>
  <si>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</si>
  <si>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</si>
  <si>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</si>
  <si>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</si>
  <si>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</si>
  <si>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</si>
  <si>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</si>
  <si>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</si>
  <si>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</si>
  <si>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</si>
  <si>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</si>
  <si>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</si>
  <si>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</si>
  <si>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</si>
  <si>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</si>
  <si>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</si>
  <si>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</si>
  <si>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</si>
  <si>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</si>
  <si>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</si>
  <si>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</si>
  <si>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</si>
  <si>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</si>
  <si>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</si>
  <si>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</si>
  <si>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</si>
  <si>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</si>
  <si>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</si>
  <si>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</si>
  <si>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</si>
  <si>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</si>
  <si>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</si>
  <si>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</si>
  <si>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</si>
  <si>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</si>
  <si>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</si>
  <si>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</si>
  <si>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</si>
  <si>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</si>
  <si>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</si>
  <si>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</si>
  <si>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</si>
  <si>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</si>
  <si>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</si>
  <si>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</si>
  <si>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</si>
  <si>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</si>
  <si>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</si>
  <si>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</si>
  <si>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</si>
  <si>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</si>
  <si>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</si>
  <si>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</si>
  <si>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</si>
  <si>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</si>
  <si>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</si>
  <si>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</si>
  <si>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</si>
  <si>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</si>
  <si>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</si>
  <si>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</si>
  <si>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</si>
  <si>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</si>
  <si>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</si>
  <si>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</si>
  <si>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</si>
  <si>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</si>
  <si>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</si>
  <si>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</si>
  <si>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</si>
  <si>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</si>
  <si>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</si>
  <si>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</si>
  <si>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</si>
  <si>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</si>
  <si>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</si>
  <si>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</si>
  <si>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</si>
  <si>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</si>
  <si>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</si>
  <si>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</si>
  <si>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</si>
  <si>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</si>
  <si>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</si>
  <si>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</si>
  <si>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</si>
  <si>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</si>
  <si>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</si>
  <si>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</si>
  <si>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</si>
  <si>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</si>
  <si>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</si>
  <si>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</si>
  <si>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</si>
  <si>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</si>
  <si>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</si>
  <si>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</si>
  <si>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</si>
  <si>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</si>
  <si>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</si>
  <si>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</si>
  <si>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</si>
  <si>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</si>
  <si>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</si>
  <si>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</si>
  <si>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</si>
  <si>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</si>
  <si>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</si>
  <si>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</si>
  <si>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</si>
  <si>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</si>
  <si>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</si>
  <si>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</si>
  <si>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</si>
  <si>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</si>
  <si>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</si>
  <si>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</si>
  <si>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</si>
  <si>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</si>
  <si>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</si>
  <si>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</si>
  <si>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</si>
  <si>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</si>
  <si>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</si>
  <si>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</si>
  <si>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</si>
  <si>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</si>
  <si>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</si>
  <si>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</si>
  <si>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</si>
  <si>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</si>
  <si>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</si>
  <si>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</si>
  <si>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</si>
  <si>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</si>
  <si>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</si>
  <si>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</si>
  <si>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</si>
  <si>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</si>
  <si>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</si>
  <si>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</si>
  <si>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</si>
  <si>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</si>
  <si>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</si>
  <si>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</si>
  <si>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</si>
  <si>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</si>
  <si>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</si>
  <si>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</si>
  <si>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</si>
  <si>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</si>
  <si>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</si>
  <si>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</si>
  <si>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</si>
  <si>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</si>
  <si>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</si>
  <si>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</si>
  <si>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</si>
  <si>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</si>
  <si>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</si>
  <si>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</si>
  <si>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</si>
  <si>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</si>
  <si>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</si>
  <si>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</si>
  <si>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</si>
  <si>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</si>
  <si>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</si>
  <si>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</si>
  <si>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</si>
  <si>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</si>
  <si>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</si>
  <si>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</si>
  <si>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</si>
  <si>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</si>
  <si>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</si>
  <si>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</si>
  <si>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</si>
  <si>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</si>
  <si>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</si>
  <si>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</si>
  <si>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</si>
  <si>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</si>
  <si>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</si>
  <si>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</si>
  <si>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</si>
  <si>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</si>
  <si>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</si>
  <si>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</si>
  <si>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</si>
  <si>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</si>
  <si>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</si>
  <si>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</si>
  <si>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</si>
  <si>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</si>
  <si>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</si>
  <si>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</si>
  <si>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</si>
  <si>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</si>
  <si>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</si>
  <si>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</si>
  <si>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</si>
  <si>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</si>
  <si>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</si>
  <si>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</si>
  <si>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</si>
  <si>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</si>
  <si>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</si>
  <si>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</si>
  <si>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</si>
  <si>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</si>
  <si>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</si>
  <si>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</si>
  <si>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</si>
  <si>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</si>
  <si>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</si>
  <si>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</si>
  <si>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</si>
  <si>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</si>
  <si>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</si>
  <si>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</si>
  <si>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</si>
  <si>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</si>
  <si>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</si>
  <si>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</si>
  <si>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</si>
  <si>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</si>
  <si>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</si>
  <si>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</si>
  <si>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</si>
  <si>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</si>
  <si>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</si>
  <si>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</si>
  <si>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</si>
  <si>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</si>
  <si>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</si>
  <si>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</si>
  <si>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</si>
  <si>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</si>
  <si>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</si>
  <si>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</si>
  <si>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</si>
  <si>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</si>
  <si>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</si>
  <si>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</si>
  <si>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</si>
  <si>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</si>
  <si>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</si>
  <si>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</si>
  <si>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</si>
  <si>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</si>
  <si>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</si>
  <si>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</si>
  <si>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</si>
  <si>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</si>
  <si>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</si>
  <si>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</si>
  <si>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</si>
  <si>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</si>
  <si>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</si>
  <si>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</si>
  <si>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</si>
  <si>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</si>
  <si>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</si>
  <si>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</si>
  <si>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</si>
  <si>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</si>
  <si>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</si>
  <si>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</si>
  <si>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</si>
  <si>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</si>
  <si>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</si>
  <si>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</si>
  <si>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</si>
  <si>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</si>
  <si>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</si>
  <si>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</si>
  <si>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</si>
  <si>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</si>
  <si>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</si>
  <si>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</si>
  <si>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</si>
  <si>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</si>
  <si>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</si>
  <si>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</si>
  <si>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</si>
  <si>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</si>
  <si>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</si>
  <si>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</si>
  <si>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</si>
  <si>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</si>
  <si>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</si>
  <si>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</si>
  <si>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</si>
  <si>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</si>
  <si>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</si>
  <si>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</si>
  <si>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</si>
  <si>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</si>
  <si>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</si>
  <si>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</si>
  <si>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</si>
  <si>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</si>
  <si>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</si>
  <si>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</si>
  <si>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</si>
  <si>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</si>
  <si>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</si>
  <si>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</si>
  <si>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</si>
  <si>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</si>
  <si>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</si>
  <si>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</si>
  <si>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</si>
  <si>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</si>
  <si>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</si>
  <si>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</si>
  <si>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</si>
  <si>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</si>
  <si>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</si>
  <si>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</si>
  <si>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</si>
  <si>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</si>
  <si>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</si>
  <si>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</si>
  <si>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</si>
  <si>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</si>
  <si>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</si>
  <si>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</si>
  <si>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</si>
  <si>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</si>
  <si>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</si>
  <si>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</si>
  <si>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</si>
  <si>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</si>
  <si>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</si>
  <si>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</si>
  <si>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</si>
  <si>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</si>
  <si>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</si>
  <si>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</si>
  <si>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</si>
  <si>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</si>
  <si>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</si>
  <si>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</si>
  <si>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</si>
  <si>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</si>
  <si>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</si>
  <si>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</si>
  <si>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</si>
  <si>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</si>
  <si>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</si>
  <si>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</si>
  <si>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</si>
  <si>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</si>
  <si>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</si>
  <si>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</si>
  <si>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</si>
  <si>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</si>
  <si>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</si>
  <si>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</si>
  <si>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</si>
  <si>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</si>
  <si>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</si>
  <si>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</si>
  <si>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</si>
  <si>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</si>
  <si>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</si>
  <si>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</si>
  <si>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</si>
  <si>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</si>
  <si>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</si>
  <si>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</si>
  <si>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</si>
  <si>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</si>
  <si>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</si>
  <si>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</si>
  <si>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</si>
  <si>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</si>
  <si>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</si>
  <si>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</si>
  <si>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</si>
  <si>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</si>
  <si>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</si>
  <si>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</si>
  <si>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</si>
  <si>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</si>
  <si>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</si>
  <si>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</si>
  <si>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</si>
  <si>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</si>
  <si>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</si>
  <si>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</si>
  <si>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</si>
  <si>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</si>
  <si>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</si>
  <si>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</si>
  <si>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</si>
  <si>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</si>
  <si>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</si>
  <si>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</si>
  <si>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</si>
  <si>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</si>
  <si>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</si>
  <si>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</si>
  <si>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</si>
  <si>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</si>
  <si>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</si>
  <si>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</si>
  <si>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</si>
  <si>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</si>
  <si>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</si>
  <si>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</si>
  <si>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</si>
  <si>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</si>
  <si>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</si>
  <si>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</si>
  <si>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</si>
  <si>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</si>
  <si>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</si>
  <si>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</si>
  <si>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</si>
  <si>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</si>
  <si>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</si>
  <si>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</si>
  <si>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</si>
  <si>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</si>
  <si>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</si>
  <si>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</si>
  <si>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</si>
  <si>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</si>
  <si>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</si>
  <si>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</si>
  <si>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</si>
  <si>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</si>
  <si>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</si>
  <si>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</si>
  <si>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</si>
  <si>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</si>
  <si>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</si>
  <si>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</si>
  <si>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</si>
  <si>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</si>
  <si>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</si>
  <si>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</si>
  <si>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</si>
  <si>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</si>
  <si>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</si>
  <si>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</si>
  <si>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</si>
  <si>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</si>
  <si>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</si>
  <si>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</si>
  <si>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</si>
  <si>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</si>
  <si>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</si>
  <si>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</si>
  <si>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</si>
  <si>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</si>
  <si>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</si>
  <si>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</si>
  <si>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</si>
  <si>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</si>
  <si>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</si>
  <si>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</si>
  <si>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</si>
  <si>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</si>
  <si>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</si>
  <si>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</si>
  <si>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</si>
  <si>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</si>
  <si>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</si>
  <si>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</si>
  <si>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</si>
  <si>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</si>
  <si>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</si>
  <si>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</si>
  <si>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</si>
  <si>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</si>
  <si>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</si>
  <si>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</si>
  <si>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</si>
  <si>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</si>
  <si>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</si>
  <si>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</si>
  <si>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</si>
  <si>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</si>
  <si>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</si>
  <si>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</si>
  <si>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</si>
  <si>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</si>
  <si>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</si>
  <si>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</si>
  <si>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</si>
  <si>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</si>
  <si>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</si>
  <si>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</si>
  <si>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</si>
  <si>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</si>
  <si>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</si>
  <si>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</si>
  <si>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</si>
  <si>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</si>
  <si>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</si>
  <si>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</si>
  <si>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</si>
  <si>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</si>
  <si>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</si>
  <si>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</si>
  <si>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</si>
  <si>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</si>
  <si>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</si>
  <si>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</si>
  <si>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</si>
  <si>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</si>
  <si>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</si>
  <si>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</si>
  <si>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</si>
  <si>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</si>
  <si>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</si>
  <si>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</si>
  <si>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</si>
  <si>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</si>
  <si>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</si>
  <si>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</si>
  <si>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</si>
  <si>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</si>
  <si>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</si>
  <si>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</si>
  <si>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</si>
  <si>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</si>
  <si>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</si>
  <si>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</si>
  <si>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</si>
  <si>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</si>
  <si>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</si>
  <si>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</si>
  <si>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</si>
  <si>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</si>
  <si>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</si>
  <si>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</si>
  <si>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</si>
  <si>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</si>
  <si>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</si>
  <si>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</si>
  <si>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</si>
  <si>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</si>
  <si>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</si>
  <si>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</si>
  <si>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</si>
  <si>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</si>
  <si>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</si>
  <si>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</si>
  <si>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</si>
  <si>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</si>
  <si>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</si>
  <si>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</si>
  <si>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</si>
  <si>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</si>
  <si>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</si>
  <si>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</si>
  <si>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</si>
  <si>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</si>
  <si>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</si>
  <si>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</si>
  <si>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</si>
  <si>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</si>
  <si>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</si>
  <si>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</si>
  <si>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</si>
  <si>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</si>
  <si>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</si>
  <si>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</si>
  <si>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</si>
  <si>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</si>
  <si>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</si>
  <si>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</si>
  <si>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</si>
  <si>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</si>
  <si>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</si>
  <si>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</si>
  <si>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</si>
  <si>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</si>
  <si>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</si>
  <si>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</si>
  <si>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</si>
  <si>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</si>
  <si>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</si>
  <si>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</si>
  <si>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</si>
  <si>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</si>
  <si>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</si>
  <si>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</si>
  <si>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</si>
  <si>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</si>
  <si>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</si>
  <si>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</si>
  <si>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</si>
  <si>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</si>
  <si>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</si>
  <si>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</si>
  <si>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</si>
  <si>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</si>
  <si>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</si>
  <si>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</si>
  <si>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</si>
  <si>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</si>
  <si>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</si>
  <si>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</si>
  <si>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</si>
  <si>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</si>
  <si>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</si>
  <si>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</si>
  <si>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</si>
  <si>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</si>
  <si>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</si>
  <si>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</si>
  <si>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</si>
  <si>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</si>
  <si>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</si>
  <si>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</si>
  <si>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</si>
  <si>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</si>
  <si>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</si>
  <si>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</si>
  <si>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</si>
  <si>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</si>
  <si>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</si>
  <si>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</si>
  <si>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</si>
  <si>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</si>
  <si>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</si>
  <si>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</si>
  <si>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</si>
  <si>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</si>
  <si>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</si>
  <si>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</si>
  <si>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</si>
  <si>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</si>
  <si>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</si>
  <si>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</si>
  <si>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</si>
  <si>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</si>
  <si>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</si>
  <si>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</si>
  <si>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</si>
  <si>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</si>
  <si>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</si>
  <si>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</si>
  <si>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</si>
  <si>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</si>
  <si>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</si>
  <si>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</si>
  <si>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</si>
  <si>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</si>
  <si>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</si>
  <si>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</si>
  <si>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</si>
  <si>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</si>
  <si>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</si>
  <si>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</si>
  <si>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</si>
  <si>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</si>
  <si>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</si>
  <si>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</si>
  <si>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</si>
  <si>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</si>
  <si>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</si>
  <si>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</si>
  <si>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</si>
  <si>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</si>
  <si>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</si>
  <si>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</si>
  <si>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</si>
  <si>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</si>
  <si>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</si>
  <si>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</si>
  <si>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</si>
  <si>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</si>
  <si>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</si>
  <si>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</si>
  <si>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</si>
  <si>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</si>
  <si>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</si>
  <si>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</si>
  <si>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</si>
  <si>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</si>
  <si>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</si>
  <si>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</si>
  <si>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</si>
  <si>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</si>
  <si>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</si>
  <si>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</si>
  <si>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</si>
  <si>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</si>
  <si>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</si>
  <si>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</si>
  <si>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</si>
  <si>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</si>
  <si>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</si>
  <si>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</si>
  <si>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</si>
  <si>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</si>
  <si>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</si>
  <si>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</si>
  <si>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</si>
  <si>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</si>
  <si>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</si>
  <si>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</si>
  <si>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</si>
  <si>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</si>
  <si>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</si>
  <si>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</si>
  <si>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</si>
  <si>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</si>
  <si>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</si>
  <si>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</si>
  <si>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</si>
  <si>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</si>
  <si>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</si>
  <si>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</si>
  <si>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</si>
  <si>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</si>
  <si>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</si>
  <si>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</si>
  <si>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</si>
  <si>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</si>
  <si>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</si>
  <si>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</si>
  <si>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</si>
  <si>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</si>
  <si>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</si>
  <si>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</si>
  <si>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</si>
  <si>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</si>
  <si>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</si>
  <si>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</si>
  <si>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</si>
  <si>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</si>
  <si>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</si>
  <si>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</si>
  <si>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</si>
  <si>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</si>
  <si>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</si>
  <si>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</si>
  <si>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</si>
  <si>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</si>
  <si>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</si>
  <si>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</si>
  <si>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</si>
  <si>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</si>
  <si>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</si>
  <si>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</si>
  <si>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</si>
  <si>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</si>
  <si>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</si>
  <si>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</si>
  <si>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</si>
  <si>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</si>
  <si>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</si>
  <si>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</si>
  <si>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</si>
  <si>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</si>
  <si>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</si>
  <si>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</si>
  <si>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</si>
  <si>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</si>
  <si>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</si>
  <si>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</si>
  <si>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</si>
  <si>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</si>
  <si>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</si>
  <si>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</si>
  <si>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</si>
  <si>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</si>
  <si>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</si>
  <si>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</si>
  <si>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</si>
  <si>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</si>
  <si>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</si>
  <si>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</si>
  <si>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</si>
  <si>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</si>
  <si>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</si>
  <si>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</si>
  <si>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</si>
  <si>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</si>
  <si>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</si>
  <si>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</si>
  <si>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</si>
  <si>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</si>
  <si>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</si>
  <si>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</si>
  <si>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</si>
  <si>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</si>
  <si>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</si>
  <si>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</si>
  <si>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</si>
  <si>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</si>
  <si>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</si>
  <si>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</si>
  <si>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</si>
  <si>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</si>
  <si>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</si>
  <si>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</si>
  <si>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</si>
  <si>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</si>
  <si>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</si>
  <si>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</si>
  <si>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</si>
  <si>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</si>
  <si>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</si>
  <si>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</si>
  <si>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</si>
  <si>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</si>
  <si>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</si>
  <si>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</si>
  <si>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</si>
  <si>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</si>
  <si>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</si>
  <si>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</si>
  <si>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</si>
  <si>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</si>
  <si>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</si>
  <si>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</si>
  <si>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</si>
  <si>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</si>
  <si>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</si>
  <si>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</si>
  <si>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</si>
  <si>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</si>
  <si>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</si>
  <si>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</si>
  <si>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</si>
  <si>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</si>
  <si>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</si>
  <si>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</si>
  <si>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</si>
  <si>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</si>
  <si>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</si>
  <si>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</si>
  <si>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</si>
  <si>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</si>
  <si>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</si>
  <si>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</si>
  <si>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</si>
  <si>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</si>
  <si>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</si>
  <si>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</si>
  <si>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</si>
  <si>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</si>
  <si>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</si>
  <si>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</si>
  <si>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</si>
  <si>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</si>
  <si>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</si>
  <si>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</si>
  <si>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</si>
  <si>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</si>
  <si>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</si>
  <si>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</si>
  <si>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</si>
  <si>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</si>
  <si>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</si>
  <si>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</si>
  <si>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</si>
  <si>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</si>
  <si>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</si>
  <si>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</si>
  <si>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</si>
  <si>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</si>
  <si>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</si>
  <si>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</si>
  <si>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</si>
  <si>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</si>
  <si>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</si>
  <si>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</si>
  <si>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</si>
  <si>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</si>
  <si>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</si>
  <si>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</si>
  <si>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</si>
  <si>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</si>
  <si>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</si>
  <si>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</si>
  <si>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</si>
  <si>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</si>
  <si>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</si>
  <si>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</si>
  <si>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</si>
  <si>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</si>
  <si>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</si>
  <si>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</si>
  <si>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</si>
  <si>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</si>
  <si>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</si>
  <si>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</si>
  <si>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</si>
  <si>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</si>
  <si>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</si>
  <si>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</si>
  <si>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</si>
  <si>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</si>
  <si>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</si>
  <si>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</si>
  <si>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</si>
  <si>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</si>
  <si>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</si>
  <si>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</si>
  <si>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</si>
  <si>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</si>
  <si>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</si>
  <si>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</si>
  <si>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</si>
  <si>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</si>
  <si>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</si>
  <si>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</si>
  <si>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</si>
  <si>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</si>
  <si>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</si>
  <si>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</si>
  <si>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</si>
  <si>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</si>
  <si>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</si>
  <si>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</si>
  <si>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</si>
  <si>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</si>
  <si>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</si>
  <si>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</si>
  <si>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</si>
  <si>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</si>
  <si>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</si>
  <si>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</si>
  <si>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</si>
  <si>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</si>
  <si>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</si>
  <si>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</si>
  <si>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</si>
  <si>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</si>
  <si>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</si>
  <si>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</si>
  <si>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</si>
  <si>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</si>
  <si>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</si>
  <si>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</si>
  <si>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</si>
  <si>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</si>
  <si>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</si>
  <si>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</si>
  <si>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</si>
  <si>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</si>
  <si>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</si>
  <si>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</si>
  <si>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</si>
  <si>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</si>
  <si>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</si>
  <si>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</si>
  <si>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</si>
  <si>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</si>
  <si>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</si>
  <si>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</si>
  <si>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</si>
  <si>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</si>
  <si>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</si>
  <si>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</si>
  <si>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</si>
  <si>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</si>
  <si>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</si>
  <si>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</si>
  <si>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</si>
  <si>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</si>
  <si>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</si>
  <si>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</si>
  <si>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</si>
  <si>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</si>
  <si>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</si>
  <si>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</si>
  <si>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</si>
  <si>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</si>
  <si>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</si>
  <si>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</si>
  <si>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</si>
  <si>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</si>
  <si>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</si>
  <si>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</si>
  <si>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</si>
  <si>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</si>
  <si>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</si>
  <si>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</si>
  <si>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</si>
  <si>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</si>
  <si>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</si>
  <si>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</si>
  <si>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</si>
  <si>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</si>
  <si>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</si>
  <si>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</si>
  <si>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</si>
  <si>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</si>
  <si>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</si>
  <si>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</si>
  <si>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</si>
  <si>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</si>
  <si>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</si>
  <si>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</si>
  <si>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</si>
  <si>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</si>
  <si>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</si>
  <si>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</si>
  <si>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</si>
  <si>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</si>
  <si>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</si>
  <si>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</si>
  <si>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</si>
  <si>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</si>
  <si>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</si>
  <si>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</si>
  <si>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</si>
  <si>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</si>
  <si>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</si>
  <si>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</si>
  <si>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</si>
  <si>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</si>
  <si>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</si>
  <si>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</si>
  <si>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</si>
  <si>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</si>
  <si>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</si>
  <si>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</si>
  <si>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</si>
  <si>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</si>
  <si>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</si>
  <si>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</si>
  <si>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</si>
  <si>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</si>
  <si>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</si>
  <si>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</si>
  <si>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</si>
  <si>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</si>
  <si>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</si>
  <si>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</si>
  <si>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</si>
  <si>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</si>
  <si>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</si>
  <si>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</si>
  <si>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</si>
  <si>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</si>
  <si>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</si>
  <si>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</si>
  <si>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</si>
  <si>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</si>
  <si>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</si>
  <si>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</si>
  <si>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</si>
  <si>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</si>
  <si>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</si>
  <si>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</si>
  <si>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</si>
  <si>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</si>
  <si>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</si>
  <si>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</si>
  <si>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</si>
  <si>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</si>
  <si>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</si>
  <si>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</si>
  <si>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</si>
  <si>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</si>
  <si>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</si>
  <si>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</si>
  <si>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</si>
  <si>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</si>
  <si>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</si>
  <si>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</si>
  <si>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</si>
  <si>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</si>
  <si>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</si>
  <si>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</si>
  <si>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</si>
  <si>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</si>
  <si>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</si>
  <si>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</si>
  <si>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</si>
  <si>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</si>
  <si>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</si>
  <si>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</si>
  <si>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</si>
  <si>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</si>
  <si>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</si>
  <si>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</si>
  <si>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</si>
  <si>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</si>
  <si>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</si>
  <si>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</si>
  <si>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</si>
  <si>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</si>
  <si>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</si>
  <si>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</si>
  <si>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</si>
  <si>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</si>
  <si>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</si>
  <si>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</si>
  <si>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</si>
  <si>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</si>
  <si>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</si>
  <si>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</si>
  <si>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</si>
  <si>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</si>
  <si>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</si>
  <si>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</si>
  <si>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</si>
  <si>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</si>
  <si>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</si>
  <si>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</si>
  <si>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</si>
  <si>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</si>
  <si>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</si>
  <si>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</si>
  <si>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</si>
  <si>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</si>
  <si>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</si>
  <si>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</si>
  <si>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</si>
  <si>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</si>
  <si>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</si>
  <si>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</si>
  <si>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</si>
  <si>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</si>
  <si>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</si>
  <si>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</si>
  <si>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</si>
  <si>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</si>
  <si>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</si>
  <si>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</si>
  <si>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</si>
  <si>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</si>
  <si>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</si>
  <si>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</si>
  <si>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</si>
  <si>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</si>
  <si>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</si>
  <si>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</si>
  <si>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</si>
  <si>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</si>
  <si>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</si>
  <si>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</si>
  <si>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</si>
  <si>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</si>
  <si>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</si>
  <si>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</si>
  <si>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</si>
  <si>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</si>
  <si>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</si>
  <si>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</si>
  <si>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</si>
  <si>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</si>
  <si>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</si>
  <si>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</si>
  <si>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</si>
  <si>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</si>
  <si>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</si>
  <si>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</si>
  <si>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</si>
  <si>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</si>
  <si>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</si>
  <si>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</si>
  <si>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</si>
  <si>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</si>
  <si>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</si>
  <si>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</si>
  <si>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</si>
  <si>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</si>
  <si>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</si>
  <si>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</si>
  <si>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</si>
  <si>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</si>
  <si>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</si>
  <si>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</si>
  <si>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</si>
  <si>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</si>
  <si>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</si>
  <si>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</si>
  <si>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</si>
  <si>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</si>
  <si>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</si>
  <si>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</si>
  <si>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</si>
  <si>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</si>
  <si>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</si>
  <si>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</si>
  <si>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</si>
  <si>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</si>
  <si>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</si>
  <si>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</si>
  <si>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</si>
  <si>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</si>
  <si>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</si>
  <si>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</si>
  <si>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</si>
  <si>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</si>
  <si>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</si>
  <si>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</si>
  <si>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</si>
  <si>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</si>
  <si>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</si>
  <si>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</si>
  <si>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</si>
  <si>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</si>
  <si>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</si>
  <si>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</si>
  <si>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</si>
  <si>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</si>
  <si>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</si>
  <si>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</si>
  <si>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</si>
  <si>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</si>
  <si>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</si>
  <si>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</si>
  <si>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</si>
  <si>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</si>
  <si>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</si>
  <si>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</si>
  <si>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</si>
  <si>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</si>
  <si>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</si>
  <si>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</si>
  <si>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</si>
  <si>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</si>
  <si>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</si>
  <si>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</si>
  <si>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</si>
  <si>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</si>
  <si>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</si>
  <si>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</si>
  <si>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</si>
  <si>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</si>
  <si>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</si>
  <si>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</si>
  <si>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</si>
  <si>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</si>
  <si>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</si>
  <si>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</si>
  <si>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</si>
  <si>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</si>
  <si>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</si>
  <si>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</si>
  <si>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</si>
  <si>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</si>
  <si>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</si>
  <si>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</si>
  <si>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</si>
  <si>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</si>
  <si>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</si>
  <si>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</si>
  <si>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</si>
  <si>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</si>
  <si>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</si>
  <si>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</si>
  <si>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</si>
  <si>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</si>
  <si>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</si>
  <si>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</si>
  <si>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</si>
  <si>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</si>
  <si>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</si>
  <si>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</si>
  <si>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</si>
  <si>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</si>
  <si>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</si>
  <si>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</si>
  <si>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</si>
  <si>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</si>
  <si>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</si>
  <si>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</si>
  <si>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</si>
  <si>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</si>
  <si>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</si>
  <si>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</si>
  <si>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</si>
  <si>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</si>
  <si>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</si>
  <si>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</si>
  <si>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</si>
  <si>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</si>
  <si>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</si>
  <si>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</si>
  <si>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</si>
  <si>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</si>
  <si>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</si>
  <si>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</si>
  <si>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</si>
  <si>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</si>
  <si>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</si>
  <si>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</si>
  <si>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</si>
  <si>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</si>
  <si>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</si>
  <si>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</si>
  <si>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</si>
  <si>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</si>
  <si>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</si>
  <si>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</si>
  <si>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</si>
  <si>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</si>
  <si>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</si>
  <si>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</si>
  <si>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</si>
  <si>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</si>
  <si>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</si>
  <si>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</si>
  <si>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</si>
  <si>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</si>
  <si>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</si>
  <si>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</si>
  <si>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</si>
  <si>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</si>
  <si>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</si>
  <si>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</si>
  <si>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</si>
  <si>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</si>
  <si>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</si>
  <si>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</si>
  <si>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</si>
  <si>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</si>
  <si>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</si>
  <si>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</si>
  <si>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</si>
  <si>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</si>
  <si>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</si>
  <si>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</si>
  <si>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</si>
  <si>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</si>
  <si>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</si>
  <si>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</si>
  <si>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</si>
  <si>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</si>
  <si>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</si>
  <si>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</si>
  <si>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</si>
  <si>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</si>
  <si>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</si>
  <si>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</si>
  <si>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</si>
  <si>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</si>
  <si>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</si>
  <si>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</si>
  <si>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</si>
  <si>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</si>
  <si>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</si>
  <si>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</si>
  <si>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</si>
  <si>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</si>
  <si>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</si>
  <si>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</si>
  <si>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</si>
  <si>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</si>
  <si>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</si>
  <si>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</si>
  <si>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</si>
  <si>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</si>
  <si>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</si>
  <si>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</si>
  <si>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</si>
  <si>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</si>
  <si>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</si>
  <si>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</si>
  <si>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</si>
  <si>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</si>
  <si>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</si>
  <si>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</si>
  <si>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</si>
  <si>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</si>
  <si>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</si>
  <si>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</si>
  <si>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</si>
  <si>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</si>
  <si>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</si>
  <si>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</si>
  <si>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</si>
  <si>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</si>
  <si>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</si>
  <si>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</si>
  <si>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</si>
  <si>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</si>
  <si>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</si>
  <si>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</si>
  <si>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</si>
  <si>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</si>
  <si>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</si>
  <si>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</si>
  <si>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</si>
  <si>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</si>
  <si>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</si>
  <si>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</si>
  <si>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</si>
  <si>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</si>
  <si>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</si>
  <si>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</si>
  <si>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</si>
  <si>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</si>
  <si>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</si>
  <si>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</si>
  <si>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</si>
  <si>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</si>
  <si>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</si>
  <si>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</si>
  <si>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</si>
  <si>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</si>
  <si>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</si>
  <si>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</si>
  <si>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</si>
  <si>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</si>
  <si>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</si>
  <si>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</si>
  <si>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</si>
  <si>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</si>
  <si>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</si>
  <si>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</si>
  <si>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</si>
  <si>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</si>
  <si>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</si>
  <si>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</si>
  <si>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</si>
  <si>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</si>
  <si>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</si>
  <si>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</si>
  <si>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</si>
  <si>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</si>
  <si>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</si>
  <si>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</si>
  <si>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</si>
  <si>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</si>
  <si>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</si>
  <si>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</si>
  <si>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</si>
  <si>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</si>
  <si>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</si>
  <si>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</si>
  <si>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</si>
  <si>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</si>
  <si>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</si>
  <si>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</si>
  <si>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</si>
  <si>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</si>
  <si>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</si>
  <si>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</si>
  <si>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</si>
  <si>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</si>
  <si>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</si>
  <si>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</si>
  <si>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</si>
  <si>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</si>
  <si>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</si>
  <si>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</si>
  <si>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</si>
  <si>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</si>
  <si>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</si>
  <si>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</si>
  <si>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</si>
  <si>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</si>
  <si>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</si>
  <si>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</si>
  <si>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</si>
  <si>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</si>
  <si>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</si>
  <si>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</si>
  <si>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</si>
  <si>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</si>
  <si>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</si>
  <si>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</si>
  <si>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</si>
  <si>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</si>
  <si>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</si>
  <si>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</si>
  <si>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</si>
  <si>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</si>
  <si>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</si>
  <si>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</si>
  <si>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</si>
  <si>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</si>
  <si>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</si>
  <si>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</si>
  <si>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</si>
  <si>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</si>
  <si>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</si>
  <si>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</si>
  <si>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</si>
  <si>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</si>
  <si>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</si>
  <si>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</si>
  <si>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</si>
  <si>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</si>
  <si>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</si>
  <si>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</si>
  <si>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</si>
  <si>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</si>
  <si>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</si>
  <si>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</si>
  <si>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</si>
  <si>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</si>
  <si>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</si>
  <si>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</si>
  <si>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</si>
  <si>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</si>
  <si>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</si>
  <si>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</si>
  <si>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</si>
  <si>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</si>
  <si>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</si>
  <si>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</si>
  <si>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</si>
  <si>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</si>
  <si>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</si>
  <si>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</si>
  <si>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</si>
  <si>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</si>
  <si>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</si>
  <si>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</si>
  <si>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</si>
  <si>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</si>
  <si>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</si>
  <si>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</si>
  <si>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</si>
  <si>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</si>
  <si>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</si>
  <si>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</si>
  <si>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</si>
  <si>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</si>
  <si>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</si>
  <si>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</si>
  <si>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</si>
  <si>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</si>
  <si>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</si>
  <si>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</si>
  <si>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</si>
  <si>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</si>
  <si>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</si>
  <si>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</si>
  <si>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</si>
  <si>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</si>
  <si>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</si>
  <si>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</si>
  <si>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</si>
  <si>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</si>
  <si>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</si>
  <si>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</si>
  <si>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</si>
  <si>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</si>
  <si>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</si>
  <si>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</si>
  <si>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</si>
  <si>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</si>
  <si>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</si>
  <si>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</si>
  <si>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</si>
  <si>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</si>
  <si>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</si>
  <si>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</si>
  <si>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</si>
  <si>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</si>
  <si>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</si>
  <si>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</si>
  <si>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</si>
  <si>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</si>
  <si>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</si>
  <si>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</si>
  <si>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</si>
  <si>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</si>
  <si>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</si>
  <si>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</si>
  <si>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</si>
  <si>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</si>
  <si>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</si>
  <si>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</si>
  <si>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</si>
  <si>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</si>
  <si>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</si>
  <si>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</si>
  <si>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</si>
  <si>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</si>
  <si>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</si>
  <si>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</si>
  <si>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</si>
  <si>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</si>
  <si>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</si>
  <si>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</si>
  <si>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</si>
  <si>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</si>
  <si>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</si>
  <si>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</si>
  <si>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</si>
  <si>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</si>
  <si>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</si>
  <si>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</si>
  <si>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</si>
  <si>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</si>
  <si>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</si>
  <si>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</si>
  <si>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</si>
  <si>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</si>
  <si>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</si>
  <si>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</si>
  <si>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</si>
  <si>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</si>
  <si>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</si>
  <si>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</si>
  <si>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</si>
  <si>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</si>
  <si>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</si>
  <si>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</si>
  <si>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</si>
  <si>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</si>
  <si>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</si>
  <si>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</si>
  <si>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</si>
  <si>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</si>
  <si>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</si>
  <si>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</si>
  <si>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</si>
  <si>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</si>
  <si>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</si>
  <si>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</si>
  <si>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</si>
  <si>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</si>
  <si>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</si>
  <si>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</si>
  <si>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</si>
  <si>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</si>
  <si>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</si>
  <si>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</si>
  <si>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</si>
  <si>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</si>
  <si>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</si>
  <si>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</si>
  <si>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</si>
  <si>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</si>
  <si>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</si>
  <si>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</si>
  <si>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</si>
  <si>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</si>
  <si>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</si>
  <si>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</si>
  <si>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</si>
  <si>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</si>
  <si>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</si>
  <si>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</si>
  <si>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</si>
  <si>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</si>
  <si>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</si>
  <si>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</si>
  <si>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</si>
  <si>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</si>
  <si>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</si>
  <si>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</si>
  <si>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</si>
  <si>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</si>
  <si>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</si>
  <si>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</si>
  <si>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</si>
  <si>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</si>
  <si>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</si>
  <si>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</si>
  <si>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</si>
  <si>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</si>
  <si>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</si>
  <si>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</si>
  <si>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</si>
  <si>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</si>
  <si>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</si>
  <si>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</si>
  <si>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</si>
  <si>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</si>
  <si>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</si>
  <si>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</si>
  <si>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</si>
  <si>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</si>
  <si>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</si>
  <si>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</si>
  <si>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</si>
  <si>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</si>
  <si>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</si>
  <si>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</si>
  <si>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</si>
  <si>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</si>
  <si>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</si>
  <si>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</si>
  <si>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</si>
  <si>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</si>
  <si>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</si>
  <si>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</si>
  <si>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</si>
  <si>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</si>
  <si>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</si>
  <si>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</si>
  <si>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</si>
  <si>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</si>
  <si>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</si>
  <si>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</si>
  <si>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</si>
  <si>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</si>
  <si>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</si>
  <si>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</si>
  <si>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</si>
  <si>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</si>
  <si>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</si>
  <si>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</si>
  <si>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</si>
  <si>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</si>
  <si>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</si>
  <si>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</si>
  <si>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</si>
  <si>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</si>
  <si>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</si>
  <si>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</si>
  <si>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</si>
  <si>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</si>
  <si>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</si>
  <si>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</si>
  <si>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</si>
  <si>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</si>
  <si>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</si>
  <si>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</si>
  <si>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</si>
  <si>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</si>
  <si>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</si>
  <si>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</si>
  <si>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</si>
  <si>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</si>
  <si>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</si>
  <si>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</si>
  <si>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</si>
  <si>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</si>
  <si>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</si>
  <si>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</si>
  <si>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</si>
  <si>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</si>
  <si>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</si>
  <si>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</si>
  <si>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</si>
  <si>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</si>
  <si>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</si>
  <si>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</si>
  <si>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</si>
  <si>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</si>
  <si>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</si>
  <si>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</si>
  <si>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</si>
  <si>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</si>
  <si>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</si>
  <si>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</si>
  <si>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</si>
  <si>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</si>
  <si>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</si>
  <si>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</si>
  <si>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</si>
  <si>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</si>
  <si>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</si>
  <si>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</si>
  <si>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</si>
  <si>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</si>
  <si>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</si>
  <si>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</si>
  <si>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</si>
  <si>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</si>
  <si>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</si>
  <si>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</si>
  <si>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</si>
  <si>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</si>
  <si>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</si>
  <si>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</si>
  <si>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</si>
  <si>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</si>
  <si>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</si>
  <si>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</si>
  <si>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</si>
  <si>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</si>
  <si>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</si>
  <si>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</si>
  <si>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</si>
  <si>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</si>
  <si>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</si>
  <si>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</si>
  <si>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</si>
  <si>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</si>
  <si>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</si>
  <si>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</si>
  <si>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</si>
  <si>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</si>
  <si>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</si>
  <si>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</si>
  <si>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</si>
  <si>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</si>
  <si>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</si>
  <si>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</si>
  <si>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</si>
  <si>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</si>
  <si>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</si>
  <si>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</si>
  <si>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</si>
  <si>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</si>
  <si>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</si>
  <si>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</si>
  <si>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</si>
  <si>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</si>
  <si>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</si>
  <si>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</si>
  <si>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</si>
  <si>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</si>
  <si>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</si>
  <si>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</si>
  <si>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</si>
  <si>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</si>
  <si>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</si>
  <si>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</si>
  <si>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</si>
  <si>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</si>
  <si>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</si>
  <si>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</si>
  <si>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</si>
  <si>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</si>
  <si>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</si>
  <si>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</si>
  <si>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</si>
  <si>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</si>
  <si>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</si>
  <si>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</si>
  <si>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</si>
  <si>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</si>
  <si>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</si>
  <si>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</si>
  <si>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</si>
  <si>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</si>
  <si>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</si>
  <si>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</si>
  <si>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</si>
  <si>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</si>
  <si>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</si>
  <si>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</si>
  <si>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</si>
  <si>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</si>
  <si>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</si>
  <si>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</si>
  <si>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</si>
  <si>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</si>
  <si>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</si>
  <si>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</si>
  <si>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</si>
  <si>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</si>
  <si>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</si>
  <si>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</si>
  <si>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</si>
  <si>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</si>
  <si>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</si>
  <si>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</si>
  <si>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</si>
  <si>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</si>
  <si>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</si>
  <si>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</si>
  <si>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</si>
  <si>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</si>
  <si>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</si>
  <si>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</si>
  <si>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</si>
  <si>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</si>
  <si>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</si>
  <si>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</si>
  <si>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</si>
  <si>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</si>
  <si>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</si>
  <si>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</si>
  <si>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</si>
  <si>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</si>
  <si>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</si>
  <si>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</si>
  <si>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</si>
  <si>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</si>
  <si>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</si>
  <si>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</si>
  <si>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</si>
  <si>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</si>
  <si>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</si>
  <si>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</si>
  <si>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</si>
  <si>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</si>
  <si>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</si>
  <si>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</si>
  <si>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</si>
  <si>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</si>
  <si>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</si>
  <si>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</si>
  <si>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</si>
  <si>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</si>
  <si>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</si>
  <si>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</si>
  <si>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</si>
  <si>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</si>
  <si>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</si>
  <si>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</si>
  <si>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</si>
  <si>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</si>
  <si>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</si>
  <si>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</si>
  <si>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</si>
  <si>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</si>
  <si>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</si>
  <si>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</si>
  <si>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</si>
  <si>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</si>
  <si>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</si>
  <si>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</si>
  <si>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</si>
  <si>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</si>
  <si>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</si>
  <si>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</si>
  <si>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</si>
  <si>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</si>
  <si>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</si>
  <si>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</si>
  <si>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</si>
  <si>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</si>
  <si>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</si>
  <si>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</si>
  <si>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</si>
  <si>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</si>
  <si>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</si>
  <si>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</si>
  <si>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</si>
  <si>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</si>
  <si>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</si>
  <si>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</si>
  <si>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</si>
  <si>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</si>
  <si>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</si>
  <si>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</si>
  <si>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</si>
  <si>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</si>
  <si>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</si>
  <si>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</si>
  <si>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</si>
  <si>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</si>
  <si>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</si>
  <si>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</si>
  <si>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</si>
  <si>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</si>
  <si>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</si>
  <si>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</si>
  <si>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</si>
  <si>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</si>
  <si>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</si>
  <si>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</si>
  <si>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</si>
  <si>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</si>
  <si>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</si>
  <si>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</si>
  <si>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</si>
  <si>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</si>
  <si>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</si>
  <si>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</si>
  <si>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</si>
  <si>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</si>
  <si>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</si>
  <si>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</si>
  <si>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</si>
  <si>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</si>
  <si>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</si>
  <si>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</si>
  <si>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</si>
  <si>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</si>
  <si>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</si>
  <si>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</si>
  <si>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</si>
  <si>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</si>
  <si>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</si>
  <si>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</si>
  <si>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</si>
  <si>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</si>
  <si>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</si>
  <si>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</si>
  <si>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</si>
  <si>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</si>
  <si>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</si>
  <si>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</si>
  <si>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</si>
  <si>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</si>
  <si>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</si>
  <si>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</si>
  <si>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</si>
  <si>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</si>
  <si>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</si>
  <si>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</si>
  <si>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</si>
  <si>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</si>
  <si>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</si>
  <si>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</si>
  <si>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</si>
  <si>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</si>
  <si>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</si>
  <si>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</si>
  <si>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</si>
  <si>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</si>
  <si>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</si>
  <si>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</si>
  <si>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</si>
  <si>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</si>
  <si>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</si>
  <si>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</si>
  <si>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</si>
  <si>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</si>
  <si>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</si>
  <si>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</si>
  <si>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</si>
  <si>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</si>
  <si>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</si>
  <si>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</si>
  <si>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</si>
  <si>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</si>
  <si>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</si>
  <si>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</si>
  <si>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</si>
  <si>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</si>
  <si>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</si>
  <si>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</si>
  <si>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</si>
  <si>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</si>
  <si>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</si>
  <si>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</si>
  <si>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</si>
  <si>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</si>
  <si>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</si>
  <si>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</si>
  <si>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</si>
  <si>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</si>
  <si>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</si>
  <si>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</si>
  <si>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</si>
  <si>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</si>
  <si>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</si>
  <si>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</si>
  <si>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</si>
  <si>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</si>
  <si>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</si>
  <si>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</si>
  <si>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</si>
  <si>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</si>
  <si>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</si>
  <si>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</si>
  <si>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</si>
  <si>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</si>
  <si>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</si>
  <si>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</si>
  <si>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</si>
  <si>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</si>
  <si>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</si>
  <si>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</si>
  <si>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</si>
  <si>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</si>
  <si>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</si>
  <si>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</si>
  <si>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</si>
  <si>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</si>
  <si>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</si>
  <si>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</si>
  <si>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</si>
  <si>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</si>
  <si>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</si>
  <si>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</si>
  <si>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</si>
  <si>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</si>
  <si>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</si>
  <si>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</si>
  <si>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</si>
  <si>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</si>
  <si>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</si>
  <si>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</si>
  <si>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</si>
  <si>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</si>
  <si>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</si>
  <si>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</si>
  <si>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</si>
  <si>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</si>
  <si>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</si>
  <si>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</si>
  <si>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</si>
  <si>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</si>
  <si>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</si>
  <si>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</si>
  <si>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</si>
  <si>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</si>
  <si>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</si>
  <si>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</si>
  <si>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</si>
  <si>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</si>
  <si>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</si>
  <si>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</si>
  <si>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</si>
  <si>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</si>
  <si>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</si>
  <si>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</si>
  <si>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</si>
  <si>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</si>
  <si>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</si>
  <si>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</si>
  <si>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</si>
  <si>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</si>
  <si>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</si>
  <si>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</si>
  <si>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</si>
  <si>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</si>
  <si>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</si>
  <si>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</si>
  <si>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</si>
  <si>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</si>
  <si>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</si>
  <si>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</si>
  <si>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</si>
  <si>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</si>
  <si>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</si>
  <si>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</si>
  <si>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</si>
  <si>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</si>
  <si>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</si>
  <si>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</si>
  <si>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</si>
  <si>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</si>
  <si>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</si>
  <si>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</si>
  <si>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</si>
  <si>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</si>
  <si>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</si>
  <si>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</si>
  <si>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</si>
  <si>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</si>
  <si>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</si>
  <si>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</si>
  <si>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</si>
  <si>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</si>
  <si>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</si>
  <si>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</si>
  <si>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</si>
  <si>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</si>
  <si>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</si>
  <si>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</si>
  <si>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</si>
  <si>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</si>
  <si>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</si>
  <si>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</si>
  <si>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</si>
  <si>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</si>
  <si>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</si>
  <si>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</si>
  <si>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</si>
  <si>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</si>
  <si>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</si>
  <si>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</si>
  <si>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</si>
  <si>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</si>
  <si>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</si>
  <si>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</si>
  <si>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</si>
  <si>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</si>
  <si>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</si>
  <si>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</si>
  <si>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</si>
  <si>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</si>
  <si>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</si>
  <si>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</si>
  <si>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</si>
  <si>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</si>
  <si>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</si>
  <si>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</si>
  <si>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</si>
  <si>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</si>
  <si>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</si>
  <si>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</si>
  <si>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</si>
  <si>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</si>
  <si>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</si>
  <si>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</si>
  <si>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</si>
  <si>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</si>
  <si>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</si>
  <si>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</si>
  <si>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</si>
  <si>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</si>
  <si>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</si>
  <si>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</si>
  <si>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</si>
  <si>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</si>
  <si>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</si>
  <si>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</si>
  <si>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</si>
  <si>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</si>
  <si>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</si>
  <si>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</si>
  <si>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</si>
  <si>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</si>
  <si>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</si>
  <si>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</si>
  <si>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</si>
  <si>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</si>
  <si>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</si>
  <si>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</si>
  <si>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</si>
  <si>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</si>
  <si>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</si>
  <si>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</si>
  <si>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</si>
  <si>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</si>
  <si>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</si>
  <si>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</si>
  <si>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</si>
  <si>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</si>
  <si>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</si>
  <si>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</si>
  <si>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</si>
  <si>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</si>
  <si>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</si>
  <si>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</si>
  <si>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</si>
  <si>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</si>
  <si>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</si>
  <si>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</si>
  <si>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</si>
  <si>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</si>
  <si>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</si>
  <si>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</si>
  <si>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</si>
  <si>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</si>
  <si>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</si>
  <si>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</si>
  <si>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</si>
  <si>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</si>
  <si>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</si>
  <si>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</si>
  <si>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</si>
  <si>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</si>
  <si>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</si>
  <si>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</si>
  <si>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</si>
  <si>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</si>
  <si>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</si>
  <si>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</si>
  <si>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</si>
  <si>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</si>
  <si>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</si>
  <si>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</si>
  <si>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</si>
  <si>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</si>
  <si>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</si>
  <si>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</si>
  <si>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</si>
  <si>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</si>
  <si>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</si>
  <si>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</si>
  <si>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</si>
  <si>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</si>
  <si>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</si>
  <si>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</si>
  <si>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</si>
  <si>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</si>
  <si>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</si>
  <si>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</si>
  <si>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</si>
  <si>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</si>
  <si>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</si>
  <si>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</si>
  <si>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</si>
  <si>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</si>
  <si>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</si>
  <si>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</si>
  <si>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</si>
  <si>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</si>
  <si>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</si>
  <si>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</si>
  <si>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</si>
  <si>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</si>
  <si>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</si>
  <si>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</si>
  <si>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</si>
  <si>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</si>
  <si>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</si>
  <si>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</si>
  <si>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</si>
  <si>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</si>
  <si>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</si>
  <si>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</si>
  <si>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</si>
  <si>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</si>
  <si>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</si>
  <si>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</si>
  <si>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</si>
  <si>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</si>
  <si>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</si>
  <si>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</si>
  <si>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</si>
  <si>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</si>
  <si>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</si>
  <si>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</si>
  <si>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</si>
  <si>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</si>
  <si>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</si>
  <si>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</si>
  <si>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</si>
  <si>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</si>
  <si>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</si>
  <si>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</si>
  <si>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</si>
  <si>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</si>
  <si>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</si>
  <si>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</si>
  <si>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</si>
  <si>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</si>
  <si>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</si>
  <si>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</si>
  <si>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</si>
  <si>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</si>
  <si>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</si>
  <si>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</si>
  <si>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</si>
  <si>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</si>
  <si>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</si>
  <si>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</si>
  <si>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</si>
  <si>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</si>
  <si>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</si>
  <si>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</si>
  <si>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</si>
  <si>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</si>
  <si>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</si>
  <si>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</si>
  <si>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</si>
  <si>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</si>
  <si>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</si>
  <si>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</si>
  <si>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</si>
  <si>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</si>
  <si>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</si>
  <si>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</si>
  <si>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</si>
  <si>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</si>
  <si>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</si>
  <si>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</si>
  <si>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</si>
  <si>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</si>
  <si>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</si>
  <si>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</si>
  <si>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</si>
  <si>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</si>
  <si>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</si>
  <si>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</si>
  <si>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</si>
  <si>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</si>
  <si>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</si>
  <si>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</si>
  <si>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</si>
  <si>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</si>
  <si>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</si>
  <si>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</si>
  <si>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</si>
  <si>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</si>
  <si>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</si>
  <si>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</si>
  <si>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</si>
  <si>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</si>
  <si>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</si>
  <si>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</si>
  <si>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</si>
  <si>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</si>
  <si>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</si>
  <si>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</si>
  <si>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</si>
  <si>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</si>
  <si>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</si>
  <si>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</si>
  <si>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</si>
  <si>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</si>
  <si>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</si>
  <si>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</si>
  <si>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</si>
  <si>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</si>
  <si>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</si>
  <si>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</si>
  <si>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</si>
  <si>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</si>
  <si>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</si>
  <si>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</si>
  <si>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</si>
  <si>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</si>
  <si>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</si>
  <si>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</si>
  <si>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</si>
  <si>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</si>
  <si>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</si>
  <si>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</si>
  <si>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</si>
  <si>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</si>
  <si>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</si>
  <si>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</si>
  <si>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</si>
  <si>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</si>
  <si>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</si>
  <si>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</si>
  <si>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</si>
  <si>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</si>
  <si>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</si>
  <si>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</si>
  <si>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</si>
  <si>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</si>
  <si>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</si>
  <si>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</si>
  <si>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</si>
  <si>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</si>
  <si>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</si>
  <si>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</si>
  <si>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</si>
  <si>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</si>
  <si>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</si>
  <si>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</si>
  <si>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</si>
  <si>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</si>
  <si>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</si>
  <si>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</si>
  <si>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</si>
  <si>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</si>
  <si>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</si>
  <si>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</si>
  <si>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</si>
  <si>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</si>
  <si>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</si>
  <si>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</si>
  <si>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</si>
  <si>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</si>
  <si>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</si>
  <si>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</si>
  <si>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</si>
  <si>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</si>
  <si>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</si>
  <si>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</si>
  <si>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</si>
  <si>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</si>
  <si>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</si>
  <si>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</si>
  <si>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</si>
  <si>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</si>
  <si>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</si>
  <si>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</si>
  <si>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</si>
  <si>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</si>
  <si>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</si>
  <si>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</si>
  <si>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</si>
  <si>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</si>
  <si>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</si>
  <si>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</si>
  <si>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</si>
  <si>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</si>
  <si>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</si>
  <si>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</si>
  <si>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</si>
  <si>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</si>
  <si>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</si>
  <si>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</si>
  <si>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</si>
  <si>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</si>
  <si>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</si>
  <si>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</si>
  <si>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</si>
  <si>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</si>
  <si>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</si>
  <si>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</si>
  <si>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</si>
  <si>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</si>
  <si>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</si>
  <si>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</si>
  <si>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</si>
  <si>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</si>
  <si>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</si>
  <si>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</si>
  <si>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</si>
  <si>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</si>
  <si>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</si>
  <si>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</si>
  <si>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</si>
  <si>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</si>
  <si>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</si>
  <si>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</si>
  <si>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</si>
  <si>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</si>
  <si>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</si>
  <si>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</si>
  <si>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</si>
  <si>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</si>
  <si>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</si>
  <si>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</si>
  <si>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</si>
  <si>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</si>
  <si>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</si>
  <si>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</si>
  <si>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</si>
  <si>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</si>
  <si>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</si>
  <si>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</si>
  <si>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</si>
  <si>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</si>
  <si>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</si>
  <si>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</si>
  <si>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</si>
  <si>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</si>
  <si>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</si>
  <si>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</si>
  <si>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</si>
  <si>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</si>
  <si>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</si>
  <si>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</si>
  <si>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</si>
  <si>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</si>
  <si>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</si>
  <si>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</si>
  <si>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</si>
  <si>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</si>
  <si>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</si>
  <si>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</si>
  <si>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</si>
  <si>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</si>
  <si>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</si>
  <si>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</si>
  <si>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</si>
  <si>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</si>
  <si>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</si>
  <si>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</si>
  <si>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</si>
  <si>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</si>
  <si>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</si>
  <si>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</si>
  <si>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</si>
  <si>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</si>
  <si>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</si>
  <si>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</si>
  <si>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</si>
  <si>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</si>
  <si>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</si>
  <si>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</si>
  <si>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</si>
  <si>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</si>
  <si>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</si>
  <si>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</si>
  <si>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</si>
  <si>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</si>
  <si>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</si>
  <si>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</si>
  <si>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</si>
  <si>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</si>
  <si>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</si>
  <si>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</si>
  <si>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</si>
  <si>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</si>
  <si>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</si>
  <si>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</si>
  <si>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</si>
  <si>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</si>
  <si>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</si>
  <si>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</si>
  <si>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</si>
  <si>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</si>
  <si>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</si>
  <si>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</si>
  <si>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</si>
  <si>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</si>
  <si>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</si>
  <si>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</si>
  <si>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</si>
  <si>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</si>
  <si>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</si>
  <si>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</si>
  <si>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</si>
  <si>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</si>
  <si>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</si>
  <si>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</si>
  <si>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</si>
  <si>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</si>
  <si>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</si>
  <si>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</si>
  <si>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</si>
  <si>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</si>
  <si>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</si>
  <si>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</si>
  <si>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</si>
  <si>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</si>
  <si>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</si>
  <si>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</si>
  <si>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</si>
  <si>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</si>
  <si>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</si>
  <si>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</si>
  <si>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</si>
  <si>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</si>
  <si>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</si>
  <si>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</si>
  <si>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</si>
  <si>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</si>
  <si>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</si>
  <si>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</si>
  <si>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</si>
  <si>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</si>
  <si>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</si>
  <si>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</si>
  <si>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</si>
  <si>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</si>
  <si>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</si>
  <si>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</si>
  <si>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</si>
  <si>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</si>
  <si>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</si>
  <si>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</si>
  <si>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</si>
  <si>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</si>
  <si>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</si>
  <si>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</si>
  <si>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</si>
  <si>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</si>
  <si>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</si>
  <si>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</si>
  <si>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</si>
  <si>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</si>
  <si>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</si>
  <si>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</si>
  <si>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</si>
  <si>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</si>
  <si>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</si>
  <si>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</si>
  <si>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</si>
  <si>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</si>
  <si>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</si>
  <si>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</si>
  <si>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</si>
  <si>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</si>
  <si>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</si>
  <si>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</si>
  <si>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</si>
  <si>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</si>
  <si>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</si>
  <si>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</si>
  <si>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</si>
  <si>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</si>
  <si>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</si>
  <si>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</si>
  <si>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</si>
  <si>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</si>
  <si>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</si>
  <si>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</si>
  <si>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</si>
  <si>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</si>
  <si>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</si>
  <si>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</si>
  <si>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</si>
  <si>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</si>
  <si>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</si>
  <si>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</si>
  <si>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</si>
  <si>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</si>
  <si>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</si>
  <si>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</si>
  <si>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</si>
  <si>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</si>
  <si>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</si>
  <si>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</si>
  <si>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</si>
  <si>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</si>
  <si>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</si>
  <si>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</si>
  <si>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</si>
  <si>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</si>
  <si>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</si>
  <si>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</si>
  <si>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</si>
  <si>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</si>
  <si>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</si>
  <si>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</si>
  <si>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</si>
  <si>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</si>
  <si>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</si>
  <si>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</si>
  <si>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</si>
  <si>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</si>
  <si>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</si>
  <si>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</si>
  <si>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</si>
  <si>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</si>
  <si>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</si>
  <si>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</si>
  <si>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</si>
  <si>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</si>
  <si>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</si>
  <si>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</si>
  <si>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</si>
  <si>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</si>
  <si>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</si>
  <si>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</si>
  <si>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</si>
  <si>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</si>
  <si>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</si>
  <si>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</si>
  <si>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</si>
  <si>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</si>
  <si>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</si>
  <si>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</si>
  <si>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</si>
  <si>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</si>
  <si>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</si>
  <si>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</si>
  <si>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</si>
  <si>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</si>
  <si>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</si>
  <si>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</si>
  <si>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</si>
  <si>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</si>
  <si>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</si>
  <si>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</si>
  <si>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</si>
  <si>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</si>
  <si>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</si>
  <si>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</si>
  <si>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</si>
  <si>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</si>
  <si>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</si>
  <si>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</si>
  <si>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</si>
  <si>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</si>
  <si>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</si>
  <si>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</si>
  <si>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</si>
  <si>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</si>
  <si>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</si>
  <si>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</si>
  <si>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</si>
  <si>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</si>
  <si>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</si>
  <si>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</si>
  <si>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</si>
  <si>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</si>
  <si>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</si>
  <si>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</si>
  <si>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</si>
  <si>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</si>
  <si>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</si>
  <si>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</si>
  <si>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</si>
  <si>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</si>
  <si>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</si>
  <si>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</si>
  <si>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</si>
  <si>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</si>
  <si>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</si>
  <si>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</si>
  <si>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</si>
  <si>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</si>
  <si>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</si>
  <si>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</si>
  <si>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</si>
  <si>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</si>
  <si>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</si>
  <si>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</si>
  <si>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</si>
  <si>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</si>
  <si>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</si>
  <si>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</si>
  <si>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</si>
  <si>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</si>
  <si>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</si>
  <si>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</si>
  <si>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</si>
  <si>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</si>
  <si>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</si>
  <si>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</si>
  <si>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</si>
  <si>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</si>
  <si>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</si>
  <si>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</si>
  <si>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</si>
  <si>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</si>
  <si>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</si>
  <si>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</si>
  <si>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</si>
  <si>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</si>
  <si>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</si>
  <si>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</si>
  <si>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</si>
  <si>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</si>
  <si>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</si>
  <si>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</si>
  <si>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</si>
  <si>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</si>
  <si>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</si>
  <si>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</si>
  <si>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</si>
  <si>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</si>
  <si>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</si>
  <si>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</si>
  <si>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</si>
  <si>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</si>
  <si>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</si>
  <si>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</si>
  <si>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</si>
  <si>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</si>
  <si>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</si>
  <si>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</si>
  <si>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</si>
  <si>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</si>
  <si>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</si>
  <si>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</si>
  <si>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</si>
  <si>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</si>
  <si>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</si>
  <si>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</si>
  <si>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</si>
  <si>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</si>
  <si>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</si>
  <si>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</si>
  <si>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</si>
  <si>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</si>
  <si>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</si>
  <si>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</si>
  <si>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</si>
  <si>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</si>
  <si>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</si>
  <si>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</si>
  <si>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</si>
  <si>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</si>
  <si>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</si>
  <si>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</si>
  <si>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</si>
  <si>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</si>
  <si>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</si>
  <si>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</si>
  <si>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</si>
  <si>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</si>
  <si>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</si>
  <si>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</si>
  <si>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</si>
  <si>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</si>
  <si>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</si>
  <si>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</si>
  <si>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</si>
  <si>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</si>
  <si>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</si>
  <si>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</si>
  <si>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</si>
  <si>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</si>
  <si>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</si>
  <si>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</si>
  <si>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</si>
  <si>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</si>
  <si>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</si>
  <si>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</si>
  <si>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</si>
  <si>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</si>
  <si>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</si>
  <si>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</si>
  <si>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</si>
  <si>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</si>
  <si>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</si>
  <si>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</si>
  <si>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</si>
  <si>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</si>
  <si>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</si>
  <si>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</si>
  <si>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</si>
  <si>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</si>
  <si>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</si>
  <si>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</si>
  <si>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</si>
  <si>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</si>
  <si>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</si>
  <si>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</si>
  <si>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</si>
  <si>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</si>
  <si>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</si>
  <si>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</si>
  <si>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</si>
  <si>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</si>
  <si>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</si>
  <si>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</si>
  <si>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</si>
  <si>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</si>
  <si>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</si>
  <si>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</si>
  <si>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</si>
  <si>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</si>
  <si>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</si>
  <si>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</si>
  <si>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</si>
  <si>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</si>
  <si>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</si>
  <si>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</si>
  <si>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</si>
  <si>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</si>
  <si>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</si>
  <si>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</si>
  <si>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</si>
  <si>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</si>
  <si>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</si>
  <si>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</si>
  <si>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</si>
  <si>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</si>
  <si>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</si>
  <si>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</si>
  <si>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</si>
  <si>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</si>
  <si>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</si>
  <si>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</si>
  <si>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</si>
  <si>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</si>
  <si>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</si>
  <si>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</si>
  <si>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</si>
  <si>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</si>
  <si>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</si>
  <si>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</si>
  <si>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</si>
  <si>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</si>
  <si>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</si>
  <si>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</si>
  <si>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</si>
  <si>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</si>
  <si>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</si>
  <si>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</si>
  <si>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</si>
  <si>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</si>
  <si>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</si>
  <si>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</si>
  <si>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</si>
  <si>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</si>
  <si>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</si>
  <si>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</si>
  <si>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</si>
  <si>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</si>
  <si>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</si>
  <si>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</si>
  <si>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</si>
  <si>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</si>
  <si>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</si>
  <si>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</si>
  <si>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</si>
  <si>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</si>
  <si>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</si>
  <si>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</si>
  <si>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</si>
  <si>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</si>
  <si>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</si>
  <si>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</si>
  <si>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</si>
  <si>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</si>
  <si>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</si>
  <si>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</si>
  <si>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</si>
  <si>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</si>
  <si>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</si>
  <si>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</si>
  <si>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</si>
  <si>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</si>
  <si>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</si>
  <si>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</si>
  <si>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</si>
  <si>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</si>
  <si>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</si>
  <si>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</si>
  <si>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</si>
  <si>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</si>
  <si>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</si>
  <si>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</si>
  <si>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</si>
  <si>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</si>
  <si>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</si>
  <si>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</si>
  <si>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</si>
  <si>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</si>
  <si>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</si>
  <si>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</si>
  <si>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</si>
  <si>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</si>
  <si>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</si>
  <si>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</si>
  <si>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</si>
  <si>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</si>
  <si>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</si>
  <si>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</si>
  <si>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</si>
  <si>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</si>
  <si>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</si>
  <si>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</si>
  <si>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</si>
  <si>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</si>
  <si>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</si>
  <si>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</si>
  <si>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</si>
  <si>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</si>
  <si>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</si>
  <si>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</si>
  <si>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</si>
  <si>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</si>
  <si>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</si>
  <si>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</si>
  <si>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</si>
  <si>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</si>
  <si>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</si>
  <si>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</si>
  <si>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</si>
  <si>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</si>
  <si>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</si>
  <si>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</si>
  <si>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</si>
  <si>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</si>
  <si>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</si>
  <si>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</si>
  <si>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</si>
  <si>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</si>
  <si>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</si>
  <si>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</si>
  <si>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</si>
  <si>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</si>
  <si>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</si>
  <si>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</si>
  <si>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</si>
  <si>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</si>
  <si>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</si>
  <si>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</si>
  <si>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</si>
  <si>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</si>
  <si>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</si>
  <si>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</si>
  <si>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</si>
  <si>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</si>
  <si>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</si>
  <si>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</si>
  <si>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</si>
  <si>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</si>
  <si>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</si>
  <si>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</si>
  <si>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</si>
  <si>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</si>
  <si>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</si>
  <si>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</si>
  <si>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</si>
  <si>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</si>
  <si>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</si>
  <si>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</si>
  <si>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</si>
  <si>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</si>
  <si>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</si>
  <si>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</si>
  <si>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</si>
  <si>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</si>
  <si>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</si>
  <si>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</si>
  <si>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</si>
  <si>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</si>
  <si>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</si>
  <si>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</si>
  <si>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</si>
  <si>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</si>
  <si>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</si>
  <si>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</si>
  <si>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</si>
  <si>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</si>
  <si>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</si>
  <si>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</si>
  <si>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</si>
  <si>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</si>
  <si>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</si>
  <si>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</si>
  <si>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</si>
  <si>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</si>
  <si>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</si>
  <si>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</si>
  <si>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</si>
  <si>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</si>
  <si>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</si>
  <si>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</si>
  <si>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</si>
  <si>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</si>
  <si>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</si>
  <si>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</si>
  <si>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</si>
  <si>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</si>
  <si>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</si>
  <si>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</si>
  <si>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</si>
  <si>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</si>
  <si>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</si>
  <si>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</si>
  <si>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</si>
  <si>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</si>
  <si>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</si>
  <si>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</si>
  <si>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</si>
  <si>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</si>
  <si>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</si>
  <si>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</si>
  <si>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</si>
  <si>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</si>
  <si>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</si>
  <si>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</si>
  <si>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</si>
  <si>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</si>
  <si>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</si>
  <si>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</si>
  <si>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</si>
  <si>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</si>
  <si>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</si>
  <si>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</si>
  <si>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</si>
  <si>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</si>
  <si>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</si>
  <si>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</si>
  <si>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</si>
  <si>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</si>
  <si>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</si>
  <si>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</si>
  <si>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</si>
  <si>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</si>
  <si>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</si>
  <si>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</si>
  <si>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</si>
  <si>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</si>
  <si>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</si>
  <si>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</si>
  <si>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</si>
  <si>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</si>
  <si>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</si>
  <si>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</si>
  <si>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</si>
  <si>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</si>
  <si>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</si>
  <si>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</si>
  <si>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</si>
  <si>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</si>
  <si>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</si>
  <si>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</si>
  <si>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</si>
  <si>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</si>
  <si>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</si>
  <si>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</si>
  <si>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</si>
  <si>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</si>
  <si>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</si>
  <si>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</si>
  <si>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</si>
  <si>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</si>
  <si>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</si>
  <si>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</si>
  <si>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</si>
  <si>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</si>
  <si>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</si>
  <si>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</si>
  <si>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</si>
  <si>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</si>
  <si>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</si>
  <si>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</si>
  <si>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</si>
  <si>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</si>
  <si>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</si>
  <si>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</si>
  <si>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</si>
  <si>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</si>
  <si>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</si>
  <si>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</si>
  <si>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</si>
  <si>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</si>
  <si>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</si>
  <si>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</si>
  <si>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</si>
  <si>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</si>
  <si>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</si>
  <si>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</si>
  <si>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</si>
  <si>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</si>
  <si>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</si>
  <si>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</si>
  <si>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</si>
  <si>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</si>
  <si>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</si>
  <si>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</si>
  <si>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</si>
  <si>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</si>
  <si>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</si>
  <si>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</si>
  <si>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</si>
  <si>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</si>
  <si>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</si>
  <si>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</si>
  <si>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</si>
  <si>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</si>
  <si>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</si>
  <si>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</si>
  <si>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</si>
  <si>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</si>
  <si>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</si>
  <si>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</si>
  <si>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</si>
  <si>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</si>
  <si>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</si>
  <si>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</si>
  <si>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</si>
  <si>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</si>
  <si>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</si>
  <si>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</si>
  <si>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</si>
  <si>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</si>
  <si>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</si>
  <si>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</si>
  <si>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</si>
  <si>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</si>
  <si>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</si>
  <si>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</si>
  <si>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</si>
  <si>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</si>
  <si>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</si>
  <si>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</si>
  <si>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</si>
  <si>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</si>
  <si>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</si>
  <si>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</si>
  <si>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</si>
  <si>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</si>
  <si>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</si>
  <si>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</si>
  <si>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</si>
  <si>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</si>
  <si>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</si>
  <si>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</si>
  <si>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</si>
  <si>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</si>
  <si>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</si>
  <si>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</si>
  <si>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</si>
  <si>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</si>
  <si>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</si>
  <si>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</si>
  <si>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</si>
  <si>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</si>
  <si>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</si>
  <si>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</si>
  <si>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</si>
  <si>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</si>
  <si>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</si>
  <si>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</si>
  <si>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</si>
  <si>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</si>
  <si>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</si>
  <si>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</si>
  <si>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</si>
  <si>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</si>
  <si>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</si>
  <si>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</si>
  <si>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</si>
  <si>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</si>
  <si>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</si>
  <si>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</si>
  <si>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</si>
  <si>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</si>
  <si>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</si>
  <si>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</si>
  <si>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</si>
  <si>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</si>
  <si>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</si>
  <si>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</si>
  <si>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</si>
  <si>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</si>
  <si>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</si>
  <si>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</si>
  <si>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</si>
  <si>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</si>
  <si>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</si>
  <si>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</si>
  <si>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</si>
  <si>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</si>
  <si>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</si>
  <si>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</si>
  <si>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</si>
  <si>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</si>
  <si>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</si>
  <si>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</si>
  <si>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</si>
  <si>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</si>
  <si>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</si>
  <si>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</si>
  <si>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</si>
  <si>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</si>
  <si>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</si>
  <si>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</si>
  <si>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</si>
  <si>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</si>
  <si>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</si>
  <si>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</si>
  <si>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</si>
  <si>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</si>
  <si>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</si>
  <si>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</si>
  <si>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</si>
  <si>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</si>
  <si>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</si>
  <si>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</si>
  <si>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</si>
  <si>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</si>
  <si>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</si>
  <si>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</si>
  <si>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</si>
  <si>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</si>
  <si>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</si>
  <si>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</si>
  <si>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</si>
  <si>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</si>
  <si>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</si>
  <si>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</si>
  <si>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</si>
  <si>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</si>
  <si>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</si>
  <si>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</si>
  <si>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</si>
  <si>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</si>
  <si>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</si>
  <si>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</si>
  <si>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</si>
  <si>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</si>
  <si>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</si>
  <si>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</si>
  <si>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</si>
  <si>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</si>
  <si>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</si>
  <si>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</si>
  <si>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</si>
  <si>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</si>
  <si>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</si>
  <si>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</si>
  <si>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</si>
  <si>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</si>
  <si>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</si>
  <si>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</si>
  <si>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</si>
  <si>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</si>
  <si>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</si>
  <si>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</si>
  <si>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</si>
  <si>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</si>
  <si>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</si>
  <si>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</si>
  <si>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</si>
  <si>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</si>
  <si>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</si>
  <si>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</si>
  <si>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</si>
  <si>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</si>
  <si>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</si>
  <si>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</si>
  <si>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</si>
  <si>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</si>
  <si>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</si>
  <si>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</si>
  <si>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</si>
  <si>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</si>
  <si>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</si>
  <si>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</si>
  <si>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</si>
  <si>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</si>
  <si>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</si>
  <si>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</si>
  <si>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</si>
  <si>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</si>
  <si>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</si>
  <si>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</si>
  <si>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</si>
  <si>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</si>
  <si>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</si>
  <si>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</si>
  <si>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</si>
  <si>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</si>
  <si>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</si>
  <si>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</si>
  <si>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</si>
  <si>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</si>
  <si>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</si>
  <si>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</si>
  <si>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</si>
  <si>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</si>
  <si>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</si>
  <si>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</si>
  <si>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</si>
  <si>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</si>
  <si>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</si>
  <si>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</si>
  <si>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</si>
  <si>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</si>
  <si>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</si>
  <si>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</si>
  <si>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</si>
  <si>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</si>
  <si>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</si>
  <si>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</si>
  <si>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</si>
  <si>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</si>
  <si>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</si>
  <si>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</si>
  <si>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</si>
  <si>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</si>
  <si>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</si>
  <si>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</si>
  <si>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</si>
  <si>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</si>
  <si>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</si>
  <si>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</si>
  <si>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</si>
  <si>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</si>
  <si>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</si>
  <si>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</si>
  <si>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</si>
  <si>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</si>
  <si>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</si>
  <si>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</si>
  <si>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</si>
  <si>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</si>
  <si>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</si>
  <si>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</si>
  <si>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</si>
  <si>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</si>
  <si>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</si>
  <si>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</si>
  <si>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</si>
  <si>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</si>
  <si>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</si>
  <si>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</si>
  <si>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</si>
  <si>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</si>
  <si>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</si>
  <si>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</si>
  <si>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</si>
  <si>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</si>
  <si>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</si>
  <si>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</si>
  <si>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</si>
  <si>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</si>
  <si>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</si>
  <si>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</si>
  <si>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</si>
  <si>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</si>
  <si>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</si>
  <si>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</si>
  <si>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</si>
  <si>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</si>
  <si>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</si>
  <si>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</si>
  <si>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</si>
  <si>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</si>
  <si>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</si>
  <si>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</si>
  <si>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</si>
  <si>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</si>
  <si>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</si>
  <si>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</si>
  <si>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</si>
  <si>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</si>
  <si>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</si>
  <si>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</si>
  <si>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</si>
  <si>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</si>
  <si>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</si>
  <si>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</si>
  <si>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</si>
  <si>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</si>
  <si>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</si>
  <si>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</si>
  <si>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</si>
  <si>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</si>
  <si>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</si>
  <si>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</si>
  <si>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</si>
  <si>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</si>
  <si>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</si>
  <si>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</si>
  <si>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</si>
  <si>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</si>
  <si>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</si>
  <si>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</si>
  <si>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</si>
  <si>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</si>
  <si>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</si>
  <si>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</si>
  <si>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</si>
  <si>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</si>
  <si>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</si>
  <si>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</si>
  <si>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</si>
  <si>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</si>
  <si>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</si>
  <si>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</si>
  <si>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</si>
  <si>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</si>
  <si>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</si>
  <si>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</si>
  <si>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</si>
  <si>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</si>
  <si>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</si>
  <si>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</si>
  <si>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</si>
  <si>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</si>
  <si>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</si>
  <si>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</si>
  <si>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</si>
  <si>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</si>
  <si>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</si>
  <si>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</si>
  <si>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</si>
  <si>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</si>
  <si>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</si>
  <si>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</si>
  <si>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</si>
  <si>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</si>
  <si>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</si>
  <si>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</si>
  <si>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</si>
  <si>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</si>
  <si>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</si>
  <si>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</si>
  <si>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</si>
  <si>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</si>
  <si>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</si>
  <si>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</si>
  <si>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</si>
  <si>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</si>
  <si>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</si>
  <si>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</si>
  <si>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</si>
  <si>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</si>
  <si>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</si>
  <si>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</si>
  <si>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</si>
  <si>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</si>
  <si>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</si>
  <si>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</si>
  <si>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</si>
  <si>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</si>
  <si>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</si>
  <si>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</si>
  <si>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</si>
  <si>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</si>
  <si>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</si>
  <si>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</si>
  <si>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</si>
  <si>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</si>
  <si>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</si>
  <si>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</si>
  <si>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</si>
  <si>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</si>
  <si>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</si>
  <si>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</si>
  <si>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</si>
  <si>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</si>
  <si>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</si>
  <si>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</si>
  <si>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</si>
  <si>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</si>
  <si>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</si>
  <si>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</si>
  <si>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</si>
  <si>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</si>
  <si>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</si>
  <si>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</si>
  <si>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</si>
  <si>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</si>
  <si>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</si>
  <si>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</si>
  <si>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</si>
  <si>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</si>
  <si>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</si>
  <si>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</si>
  <si>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</si>
  <si>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</si>
  <si>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</si>
  <si>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</si>
  <si>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</si>
  <si>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</si>
  <si>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</si>
  <si>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</si>
  <si>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</si>
  <si>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</si>
  <si>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</si>
  <si>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</si>
  <si>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</si>
  <si>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</si>
  <si>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</si>
  <si>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</si>
  <si>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</si>
  <si>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</si>
  <si>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</si>
  <si>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</si>
  <si>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</si>
  <si>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</si>
  <si>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</si>
  <si>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</si>
  <si>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</si>
  <si>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</si>
  <si>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</si>
  <si>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</si>
  <si>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</si>
  <si>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</si>
  <si>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</si>
  <si>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</si>
  <si>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</si>
  <si>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</si>
  <si>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</si>
  <si>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</si>
  <si>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</si>
  <si>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</si>
  <si>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</si>
  <si>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</si>
  <si>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</si>
  <si>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</si>
  <si>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</si>
  <si>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</si>
  <si>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</si>
  <si>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</si>
  <si>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</si>
  <si>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</si>
  <si>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</si>
  <si>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</si>
  <si>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</si>
  <si>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</si>
  <si>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</si>
  <si>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</si>
  <si>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</si>
  <si>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</si>
  <si>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</si>
  <si>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</si>
  <si>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</si>
  <si>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</si>
  <si>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</si>
  <si>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</si>
  <si>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</si>
  <si>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</si>
  <si>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</si>
  <si>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</si>
  <si>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</si>
  <si>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</si>
  <si>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</si>
  <si>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</si>
  <si>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</si>
  <si>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</si>
  <si>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</si>
  <si>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</si>
  <si>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</si>
  <si>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</si>
  <si>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</si>
  <si>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</si>
  <si>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</si>
  <si>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</si>
  <si>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</si>
  <si>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</si>
  <si>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</si>
  <si>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</si>
  <si>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</si>
  <si>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</si>
  <si>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</si>
  <si>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</si>
  <si>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</si>
  <si>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</si>
  <si>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</si>
  <si>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</si>
  <si>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</si>
  <si>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</si>
  <si>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</si>
  <si>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</si>
  <si>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</si>
  <si>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</si>
  <si>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</si>
  <si>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</si>
  <si>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</si>
  <si>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</si>
  <si>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</si>
  <si>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</si>
  <si>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</si>
  <si>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</si>
  <si>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</si>
  <si>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</si>
  <si>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</si>
  <si>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</si>
  <si>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</si>
  <si>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</si>
  <si>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</si>
  <si>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</si>
  <si>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</si>
  <si>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</si>
  <si>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</si>
  <si>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</si>
  <si>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</si>
  <si>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</si>
  <si>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</si>
  <si>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</si>
  <si>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</si>
  <si>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</si>
  <si>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</si>
  <si>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</si>
  <si>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</si>
  <si>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</si>
  <si>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</si>
  <si>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</si>
  <si>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</si>
  <si>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</si>
  <si>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</si>
  <si>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</si>
  <si>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</si>
  <si>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</si>
  <si>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</si>
  <si>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</si>
  <si>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</si>
  <si>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</si>
  <si>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</si>
  <si>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</si>
  <si>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</si>
  <si>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</si>
  <si>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</si>
  <si>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</si>
  <si>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</si>
  <si>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</si>
  <si>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</si>
  <si>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</si>
  <si>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</si>
  <si>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</si>
  <si>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</si>
  <si>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</si>
  <si>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</si>
  <si>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</si>
  <si>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</si>
  <si>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</si>
  <si>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</si>
  <si>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</si>
  <si>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</si>
  <si>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</si>
  <si>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</si>
  <si>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</si>
  <si>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</si>
  <si>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</si>
  <si>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</si>
  <si>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</si>
  <si>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</si>
  <si>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</si>
  <si>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</si>
  <si>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</si>
  <si>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</si>
  <si>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</si>
  <si>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</si>
  <si>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</si>
  <si>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</si>
  <si>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</si>
  <si>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</si>
  <si>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</si>
  <si>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</si>
  <si>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</si>
  <si>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</si>
  <si>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</si>
  <si>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</si>
  <si>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</si>
  <si>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</si>
  <si>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</si>
  <si>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</si>
  <si>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</si>
  <si>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</si>
  <si>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</si>
  <si>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</si>
  <si>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</si>
  <si>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</si>
  <si>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</si>
  <si>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</si>
  <si>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</si>
  <si>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</si>
  <si>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</si>
  <si>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</si>
  <si>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</si>
  <si>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</si>
  <si>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</si>
  <si>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</si>
  <si>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</si>
  <si>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</si>
  <si>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</si>
  <si>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</si>
  <si>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</si>
  <si>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</si>
  <si>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</si>
  <si>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</si>
  <si>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</si>
  <si>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</si>
  <si>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</si>
  <si>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</si>
  <si>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</si>
  <si>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</si>
  <si>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</si>
  <si>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</si>
  <si>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</si>
  <si>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</si>
  <si>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</si>
  <si>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</si>
  <si>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</si>
  <si>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</si>
  <si>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</si>
  <si>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</si>
  <si>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</si>
  <si>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</si>
  <si>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</si>
  <si>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</si>
  <si>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</si>
  <si>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</si>
  <si>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</si>
  <si>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</si>
  <si>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</si>
  <si>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</si>
  <si>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</si>
  <si>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</si>
  <si>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</si>
  <si>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</si>
  <si>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</si>
  <si>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</si>
  <si>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</si>
  <si>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</si>
  <si>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</si>
  <si>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</si>
  <si>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</si>
  <si>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</si>
  <si>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</si>
  <si>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</si>
  <si>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</si>
  <si>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</si>
  <si>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</si>
  <si>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</si>
  <si>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</si>
  <si>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</si>
  <si>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</si>
  <si>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</si>
  <si>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</si>
  <si>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</si>
  <si>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</si>
  <si>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</si>
  <si>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</si>
  <si>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</si>
  <si>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</si>
  <si>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</si>
  <si>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</si>
  <si>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</si>
  <si>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</si>
  <si>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</si>
  <si>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</si>
  <si>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</si>
  <si>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</si>
  <si>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</si>
  <si>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</si>
  <si>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</si>
  <si>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</si>
  <si>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</si>
  <si>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</si>
  <si>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</si>
  <si>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</si>
  <si>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</si>
  <si>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</si>
  <si>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</si>
  <si>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</si>
  <si>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</si>
  <si>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</si>
  <si>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</si>
  <si>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</si>
  <si>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</si>
  <si>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</si>
  <si>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</si>
  <si>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</si>
  <si>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</si>
  <si>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</si>
  <si>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</si>
  <si>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</si>
  <si>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</si>
  <si>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</si>
  <si>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</si>
  <si>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</si>
  <si>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</si>
  <si>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</si>
  <si>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</si>
  <si>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</si>
  <si>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</si>
  <si>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</si>
  <si>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</si>
  <si>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</si>
  <si>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</si>
  <si>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</si>
  <si>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</si>
  <si>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</si>
  <si>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</si>
  <si>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</si>
  <si>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</si>
  <si>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</si>
  <si>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</si>
  <si>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</si>
  <si>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</si>
  <si>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</si>
  <si>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</si>
  <si>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</si>
  <si>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</si>
  <si>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</si>
  <si>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</si>
  <si>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</si>
  <si>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</si>
  <si>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</si>
  <si>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</si>
  <si>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</si>
  <si>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</si>
  <si>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</si>
  <si>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</si>
  <si>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</si>
  <si>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</si>
  <si>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</si>
  <si>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</si>
  <si>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</si>
  <si>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</si>
  <si>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</si>
  <si>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</si>
  <si>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</si>
  <si>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</si>
  <si>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</si>
  <si>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</si>
  <si>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</si>
  <si>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</si>
  <si>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</si>
  <si>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</si>
  <si>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</si>
  <si>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</si>
  <si>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</si>
  <si>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</si>
  <si>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</si>
  <si>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</si>
  <si>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</si>
  <si>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</si>
  <si>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</si>
  <si>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</si>
  <si>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</si>
  <si>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</si>
  <si>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</si>
  <si>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</si>
  <si>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</si>
  <si>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</si>
  <si>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</si>
  <si>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</si>
  <si>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</si>
  <si>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</si>
  <si>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</si>
  <si>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</si>
  <si>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</si>
  <si>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</si>
  <si>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</si>
  <si>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</si>
  <si>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</si>
  <si>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</si>
  <si>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</si>
  <si>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</si>
  <si>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</si>
  <si>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</si>
  <si>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</si>
  <si>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</si>
  <si>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</si>
  <si>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</si>
  <si>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</si>
  <si>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</si>
  <si>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</si>
  <si>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</si>
  <si>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</si>
  <si>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</si>
  <si>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</si>
  <si>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</si>
  <si>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</si>
  <si>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</si>
  <si>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</si>
  <si>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</si>
  <si>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</si>
  <si>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</si>
  <si>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</si>
  <si>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</si>
  <si>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</si>
  <si>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</si>
  <si>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</si>
  <si>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</si>
  <si>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</si>
  <si>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</si>
  <si>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</si>
  <si>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</si>
  <si>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</si>
  <si>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</si>
  <si>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</si>
  <si>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</si>
  <si>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</si>
  <si>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</si>
  <si>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</si>
  <si>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</si>
  <si>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</si>
  <si>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</si>
  <si>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</si>
  <si>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</si>
  <si>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</si>
  <si>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</si>
  <si>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</si>
  <si>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</si>
  <si>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</si>
  <si>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</si>
  <si>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</si>
  <si>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</si>
  <si>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</si>
  <si>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</si>
  <si>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</si>
  <si>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</si>
  <si>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</si>
  <si>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</si>
  <si>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</si>
  <si>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</si>
  <si>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</si>
  <si>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</si>
  <si>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</si>
  <si>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</si>
  <si>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</si>
  <si>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</si>
  <si>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</si>
  <si>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</si>
  <si>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</si>
  <si>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</si>
  <si>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</si>
  <si>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</si>
  <si>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</si>
  <si>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</si>
  <si>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</si>
  <si>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</si>
  <si>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</si>
  <si>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</si>
  <si>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</si>
  <si>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</si>
  <si>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</si>
  <si>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</si>
  <si>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</si>
  <si>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</si>
  <si>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</si>
  <si>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</si>
  <si>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</si>
  <si>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</si>
  <si>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</si>
  <si>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</si>
  <si>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</si>
  <si>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</si>
  <si>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</si>
  <si>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</si>
  <si>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</si>
  <si>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</si>
  <si>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</si>
  <si>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</si>
  <si>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</si>
  <si>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</si>
  <si>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</si>
  <si>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</si>
  <si>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</si>
  <si>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</si>
  <si>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</si>
  <si>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</si>
  <si>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</si>
  <si>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</si>
  <si>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</si>
  <si>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</si>
  <si>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</si>
  <si>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</si>
  <si>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</si>
  <si>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</si>
  <si>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</si>
  <si>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</si>
  <si>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</si>
  <si>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</si>
  <si>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</si>
  <si>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</si>
  <si>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</si>
  <si>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</si>
  <si>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</si>
  <si>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</si>
  <si>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</si>
  <si>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</si>
  <si>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</si>
  <si>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</si>
  <si>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</si>
  <si>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</si>
  <si>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</si>
  <si>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</si>
  <si>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</si>
  <si>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</si>
  <si>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</si>
  <si>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</si>
  <si>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</si>
  <si>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</si>
  <si>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</si>
  <si>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</si>
  <si>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</si>
  <si>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</si>
  <si>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</si>
  <si>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</si>
  <si>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</si>
  <si>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</si>
  <si>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</si>
  <si>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</si>
  <si>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</si>
  <si>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</si>
  <si>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</si>
  <si>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</si>
  <si>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</si>
  <si>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</si>
  <si>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</si>
  <si>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</si>
  <si>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</si>
  <si>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</si>
  <si>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</si>
  <si>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</si>
  <si>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</si>
  <si>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</si>
  <si>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</si>
  <si>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</si>
  <si>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</si>
  <si>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</si>
  <si>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</si>
  <si>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</si>
  <si>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</si>
  <si>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</si>
  <si>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</si>
  <si>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</si>
  <si>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</si>
  <si>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</si>
  <si>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</si>
  <si>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</si>
  <si>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</si>
  <si>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</si>
  <si>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</si>
  <si>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</si>
  <si>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</si>
  <si>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</si>
  <si>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</si>
  <si>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</si>
  <si>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</si>
  <si>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</si>
  <si>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</si>
  <si>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</si>
  <si>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</si>
  <si>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</si>
  <si>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</si>
  <si>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</si>
  <si>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</si>
  <si>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</si>
  <si>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</si>
  <si>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</si>
  <si>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</si>
  <si>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</si>
  <si>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</si>
  <si>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</si>
  <si>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</si>
  <si>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</si>
  <si>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</si>
  <si>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</si>
  <si>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</si>
  <si>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</si>
  <si>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</si>
  <si>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</si>
  <si>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</si>
  <si>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</si>
  <si>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</si>
  <si>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</si>
  <si>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</si>
  <si>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</si>
  <si>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</si>
  <si>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</si>
  <si>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</si>
  <si>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</si>
  <si>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</si>
  <si>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</si>
  <si>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</si>
  <si>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</si>
  <si>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</si>
  <si>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</si>
  <si>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</si>
  <si>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</si>
  <si>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</si>
  <si>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</si>
  <si>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</si>
  <si>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</si>
  <si>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</si>
  <si>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</si>
  <si>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</si>
  <si>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</si>
  <si>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</si>
  <si>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</si>
  <si>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</si>
  <si>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</si>
  <si>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</si>
  <si>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</si>
  <si>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</si>
  <si>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</si>
  <si>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</si>
  <si>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</si>
  <si>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</si>
  <si>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</si>
  <si>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</si>
  <si>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</si>
  <si>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</si>
  <si>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</si>
  <si>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</si>
  <si>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</si>
  <si>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</si>
  <si>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</si>
  <si>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</si>
  <si>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</si>
  <si>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</si>
  <si>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</si>
  <si>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</si>
  <si>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</si>
  <si>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</si>
  <si>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</si>
  <si>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</si>
  <si>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</si>
  <si>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</si>
  <si>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</si>
  <si>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</si>
  <si>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</si>
  <si>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</si>
  <si>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</si>
  <si>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</si>
  <si>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</si>
  <si>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</si>
  <si>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</si>
  <si>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</si>
  <si>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</si>
  <si>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</si>
  <si>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</si>
  <si>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</si>
  <si>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</si>
  <si>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</si>
  <si>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</si>
  <si>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</si>
  <si>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</si>
  <si>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</si>
  <si>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</si>
  <si>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</si>
  <si>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</si>
  <si>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</si>
  <si>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</si>
  <si>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</si>
  <si>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</si>
  <si>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</si>
  <si>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</si>
  <si>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</si>
  <si>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</si>
  <si>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</si>
  <si>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</si>
  <si>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</si>
  <si>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</si>
  <si>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</si>
  <si>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</si>
  <si>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</si>
  <si>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</si>
  <si>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</si>
  <si>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</si>
  <si>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</si>
  <si>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</si>
  <si>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</si>
  <si>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</si>
  <si>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</si>
  <si>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</si>
  <si>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</si>
  <si>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</si>
  <si>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</si>
  <si>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</si>
  <si>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</si>
  <si>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</si>
  <si>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</si>
  <si>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</si>
  <si>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</si>
  <si>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</si>
  <si>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</si>
  <si>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</si>
  <si>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</si>
  <si>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</si>
  <si>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</si>
  <si>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</si>
  <si>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</si>
  <si>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</si>
  <si>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</si>
  <si>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</si>
  <si>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</si>
  <si>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</si>
  <si>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</si>
  <si>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</si>
  <si>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</si>
  <si>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</si>
  <si>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</si>
  <si>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</si>
  <si>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</si>
  <si>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</si>
  <si>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</si>
  <si>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</si>
  <si>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</si>
  <si>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</si>
  <si>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</si>
  <si>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</si>
  <si>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</si>
  <si>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</si>
  <si>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</si>
  <si>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</si>
  <si>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</si>
  <si>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</si>
  <si>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</si>
  <si>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</si>
  <si>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</si>
  <si>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</si>
  <si>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</si>
  <si>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</si>
  <si>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</si>
  <si>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</si>
  <si>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</si>
  <si>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</si>
  <si>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</si>
  <si>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</si>
  <si>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</si>
  <si>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</si>
  <si>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</si>
  <si>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</si>
  <si>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</si>
  <si>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</si>
  <si>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</si>
  <si>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</si>
  <si>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</si>
  <si>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</si>
  <si>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</si>
  <si>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</si>
  <si>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</si>
  <si>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</si>
  <si>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</si>
  <si>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</si>
  <si>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</si>
  <si>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</si>
  <si>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</si>
  <si>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</si>
  <si>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</si>
  <si>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</si>
  <si>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</si>
  <si>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</si>
  <si>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</si>
  <si>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</si>
  <si>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</si>
  <si>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</si>
  <si>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</si>
  <si>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</si>
  <si>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</si>
  <si>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</si>
  <si>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</si>
  <si>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</si>
  <si>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</si>
  <si>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</si>
  <si>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</si>
  <si>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</si>
  <si>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</si>
  <si>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</si>
  <si>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</si>
  <si>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</si>
  <si>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</si>
  <si>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</si>
  <si>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</si>
  <si>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</si>
  <si>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</si>
  <si>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</si>
  <si>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</si>
  <si>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</si>
  <si>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</si>
  <si>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</si>
  <si>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</si>
  <si>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</si>
  <si>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</si>
  <si>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</si>
  <si>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</si>
  <si>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</si>
  <si>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</si>
  <si>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</si>
  <si>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</si>
  <si>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</si>
  <si>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</si>
  <si>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</si>
  <si>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</si>
  <si>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</si>
  <si>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</si>
  <si>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</si>
  <si>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</si>
  <si>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</si>
  <si>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</si>
  <si>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</si>
  <si>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</si>
  <si>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</si>
  <si>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</si>
  <si>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</si>
  <si>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</si>
  <si>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</si>
  <si>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</si>
  <si>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</si>
  <si>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</si>
  <si>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</si>
  <si>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</si>
  <si>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</si>
  <si>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</si>
  <si>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</si>
  <si>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</si>
  <si>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</si>
  <si>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</si>
  <si>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</si>
  <si>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</si>
  <si>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</si>
  <si>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</si>
  <si>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</si>
  <si>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</si>
  <si>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</si>
  <si>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</si>
  <si>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</si>
  <si>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</si>
  <si>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</si>
  <si>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</si>
  <si>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</si>
  <si>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</si>
  <si>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</si>
  <si>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</si>
  <si>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</si>
  <si>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</si>
  <si>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</si>
  <si>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</si>
  <si>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</si>
  <si>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</si>
  <si>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</si>
  <si>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</si>
  <si>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</si>
  <si>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</si>
  <si>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</si>
  <si>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</si>
  <si>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</si>
  <si>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</si>
  <si>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</si>
  <si>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</si>
  <si>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</si>
  <si>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</si>
  <si>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</si>
  <si>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</si>
  <si>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</si>
  <si>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</si>
  <si>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</si>
  <si>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</si>
  <si>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</si>
  <si>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</si>
  <si>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</si>
  <si>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</si>
  <si>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</si>
  <si>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</si>
  <si>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</si>
  <si>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</si>
  <si>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</si>
  <si>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</si>
  <si>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</si>
  <si>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</si>
  <si>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</si>
  <si>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</si>
  <si>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</si>
  <si>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</si>
  <si>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</si>
  <si>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</si>
  <si>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</si>
  <si>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</si>
  <si>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</si>
  <si>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</si>
  <si>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</si>
  <si>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</si>
  <si>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</si>
  <si>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</si>
  <si>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</si>
  <si>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</si>
  <si>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</si>
  <si>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</si>
  <si>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</si>
  <si>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</si>
  <si>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</si>
  <si>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</si>
  <si>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</si>
  <si>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</si>
  <si>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</si>
  <si>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</si>
  <si>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</si>
  <si>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</si>
  <si>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</si>
  <si>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</si>
  <si>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</si>
  <si>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</si>
  <si>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</si>
  <si>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</si>
  <si>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</si>
  <si>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</si>
  <si>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</si>
  <si>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</si>
  <si>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</si>
  <si>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</si>
  <si>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</si>
  <si>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</si>
  <si>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</si>
  <si>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</si>
  <si>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</si>
  <si>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</si>
  <si>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</si>
  <si>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</si>
  <si>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</si>
  <si>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</si>
  <si>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</si>
  <si>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</si>
  <si>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</si>
  <si>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</si>
  <si>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</si>
  <si>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</si>
  <si>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</si>
  <si>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</si>
  <si>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</si>
  <si>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</si>
  <si>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</si>
  <si>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</si>
  <si>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</si>
  <si>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</si>
  <si>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</si>
  <si>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</si>
  <si>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</si>
  <si>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</si>
  <si>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</si>
  <si>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</si>
  <si>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</si>
  <si>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</si>
  <si>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</si>
  <si>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</si>
  <si>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</si>
  <si>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</si>
  <si>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</si>
  <si>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</si>
  <si>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</si>
  <si>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</si>
  <si>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</si>
  <si>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</si>
  <si>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</si>
  <si>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</si>
  <si>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</si>
  <si>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</si>
  <si>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</si>
  <si>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</si>
  <si>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</si>
  <si>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</si>
  <si>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</si>
  <si>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</si>
  <si>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</si>
  <si>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</si>
  <si>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</si>
  <si>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</si>
  <si>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</si>
  <si>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</si>
  <si>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</si>
  <si>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</si>
  <si>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</si>
  <si>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</si>
  <si>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</si>
  <si>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</si>
  <si>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</si>
  <si>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</si>
  <si>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</si>
  <si>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</si>
  <si>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</si>
  <si>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</si>
  <si>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</si>
  <si>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</si>
  <si>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</si>
  <si>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</si>
  <si>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</si>
  <si>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</si>
  <si>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</si>
  <si>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</si>
  <si>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</si>
  <si>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</si>
  <si>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</si>
  <si>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</si>
  <si>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</si>
  <si>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</si>
  <si>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</si>
  <si>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</si>
  <si>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</si>
  <si>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</si>
  <si>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</si>
  <si>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</si>
  <si>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</si>
  <si>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</si>
  <si>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</si>
  <si>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</si>
  <si>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</si>
  <si>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</si>
  <si>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</si>
  <si>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</si>
  <si>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</si>
  <si>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</si>
  <si>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</si>
  <si>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</si>
  <si>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</si>
  <si>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</si>
  <si>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</si>
  <si>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</si>
  <si>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</si>
  <si>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</si>
  <si>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</si>
  <si>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</si>
  <si>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</si>
  <si>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</si>
  <si>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</si>
  <si>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</si>
  <si>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</si>
  <si>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</si>
  <si>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</si>
  <si>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</si>
  <si>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</si>
  <si>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</si>
  <si>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</si>
  <si>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</si>
  <si>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</si>
  <si>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</si>
  <si>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</si>
  <si>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</si>
  <si>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</si>
  <si>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</si>
  <si>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</si>
  <si>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</si>
  <si>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</si>
  <si>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</si>
  <si>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</si>
  <si>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</si>
  <si>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</si>
  <si>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</si>
  <si>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</si>
  <si>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</si>
  <si>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</si>
  <si>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</si>
  <si>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</si>
  <si>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</si>
  <si>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</si>
  <si>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</si>
  <si>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</si>
  <si>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</si>
  <si>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</si>
  <si>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</si>
  <si>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</si>
  <si>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</si>
  <si>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</si>
  <si>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</si>
  <si>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</si>
  <si>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</si>
  <si>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</si>
  <si>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</si>
  <si>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</si>
  <si>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</si>
  <si>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</si>
  <si>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</si>
  <si>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</si>
  <si>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</si>
  <si>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</si>
  <si>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</si>
  <si>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</si>
  <si>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</si>
  <si>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</si>
  <si>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</si>
  <si>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</si>
  <si>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</si>
  <si>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</si>
  <si>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</si>
  <si>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</si>
  <si>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</si>
  <si>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</si>
  <si>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</si>
  <si>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</si>
  <si>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</si>
  <si>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</si>
  <si>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</si>
  <si>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</si>
  <si>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</si>
  <si>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</si>
  <si>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</si>
  <si>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</si>
  <si>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</si>
  <si>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</si>
  <si>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</si>
  <si>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</si>
  <si>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</si>
  <si>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</si>
  <si>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</si>
  <si>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</si>
  <si>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</si>
  <si>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</si>
  <si>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</si>
  <si>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</si>
  <si>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</si>
  <si>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</si>
  <si>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</si>
  <si>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</si>
  <si>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</si>
  <si>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</si>
  <si>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</si>
  <si>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</si>
  <si>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</si>
  <si>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</si>
  <si>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</si>
  <si>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</si>
  <si>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</si>
  <si>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</si>
  <si>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</si>
  <si>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</si>
  <si>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</si>
  <si>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</si>
  <si>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</si>
  <si>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</si>
  <si>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</si>
  <si>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</si>
  <si>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</si>
  <si>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</si>
  <si>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</si>
  <si>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</si>
  <si>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</si>
  <si>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</si>
  <si>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</si>
  <si>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</si>
  <si>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</si>
  <si>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</si>
  <si>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</si>
  <si>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</si>
  <si>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</si>
  <si>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</si>
  <si>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</si>
  <si>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</si>
  <si>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</si>
  <si>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</si>
  <si>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</si>
  <si>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</si>
  <si>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</si>
  <si>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</si>
  <si>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</si>
  <si>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</si>
  <si>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</si>
  <si>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</si>
  <si>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</si>
  <si>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</si>
  <si>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</si>
  <si>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</si>
  <si>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</si>
  <si>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</si>
  <si>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</si>
  <si>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</si>
  <si>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</si>
  <si>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</si>
  <si>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</si>
  <si>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</si>
  <si>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</si>
  <si>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</si>
  <si>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</si>
  <si>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</si>
  <si>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</si>
  <si>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</si>
  <si>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</si>
  <si>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</si>
  <si>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</si>
  <si>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</si>
  <si>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</si>
  <si>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</si>
  <si>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</si>
  <si>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</si>
  <si>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</si>
  <si>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</si>
  <si>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</si>
  <si>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</si>
  <si>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</si>
  <si>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</si>
  <si>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</si>
  <si>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</si>
  <si>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</si>
  <si>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</si>
  <si>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</si>
  <si>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</si>
  <si>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</si>
  <si>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</si>
  <si>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</si>
  <si>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</si>
  <si>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</si>
  <si>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</si>
  <si>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</si>
  <si>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</si>
  <si>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</si>
  <si>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</si>
  <si>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</si>
  <si>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</si>
  <si>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</si>
  <si>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</si>
  <si>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</si>
  <si>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</si>
  <si>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</si>
  <si>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</si>
  <si>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</si>
  <si>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</si>
  <si>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</si>
  <si>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</si>
  <si>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</si>
  <si>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</si>
  <si>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</si>
  <si>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</si>
  <si>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</si>
  <si>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</si>
  <si>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</si>
  <si>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</si>
  <si>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</si>
  <si>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</si>
  <si>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</si>
  <si>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</si>
  <si>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</si>
  <si>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</si>
  <si>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</si>
  <si>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</si>
  <si>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</si>
  <si>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</si>
  <si>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</si>
  <si>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</si>
  <si>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</si>
  <si>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</si>
  <si>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</si>
  <si>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</si>
  <si>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</si>
  <si>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</si>
  <si>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</si>
  <si>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</si>
  <si>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</si>
  <si>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</si>
  <si>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</si>
  <si>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</si>
  <si>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</si>
  <si>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</si>
  <si>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</si>
  <si>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</si>
  <si>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</si>
  <si>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</si>
  <si>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</si>
  <si>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</si>
  <si>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</si>
  <si>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</si>
  <si>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</si>
  <si>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</si>
  <si>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</si>
  <si>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</si>
  <si>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</si>
  <si>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</si>
  <si>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</si>
  <si>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</si>
  <si>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</si>
  <si>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</si>
  <si>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</si>
  <si>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</si>
  <si>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</si>
  <si>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</si>
  <si>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</si>
  <si>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</si>
  <si>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</si>
  <si>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</si>
  <si>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</si>
  <si>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</si>
  <si>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</si>
  <si>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</si>
  <si>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</si>
  <si>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</si>
  <si>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</si>
  <si>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</si>
  <si>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</si>
  <si>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</si>
  <si>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</si>
  <si>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</si>
  <si>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</si>
  <si>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</si>
  <si>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</si>
  <si>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</si>
  <si>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</si>
  <si>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</si>
  <si>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</si>
  <si>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</si>
  <si>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</si>
  <si>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</si>
  <si>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</si>
  <si>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</si>
  <si>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</si>
  <si>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</si>
  <si>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</si>
  <si>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</si>
  <si>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</si>
  <si>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</si>
  <si>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</si>
  <si>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</si>
  <si>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</si>
  <si>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</si>
  <si>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</si>
  <si>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</si>
  <si>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</si>
  <si>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</si>
  <si>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</si>
  <si>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</si>
  <si>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</si>
  <si>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</si>
  <si>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</si>
  <si>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</si>
  <si>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</si>
  <si>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</si>
  <si>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</si>
  <si>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</si>
  <si>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</si>
  <si>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</si>
  <si>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</si>
  <si>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</si>
  <si>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</si>
  <si>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</si>
  <si>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</si>
  <si>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</si>
  <si>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</si>
  <si>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</si>
  <si>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</si>
  <si>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</si>
  <si>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</si>
  <si>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</si>
  <si>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</si>
  <si>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</si>
  <si>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</si>
  <si>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</si>
  <si>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</si>
  <si>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</si>
  <si>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</si>
  <si>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</si>
  <si>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</si>
  <si>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</si>
  <si>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</si>
  <si>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</si>
  <si>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</si>
  <si>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</si>
  <si>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</si>
  <si>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</si>
  <si>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</si>
  <si>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</si>
  <si>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</si>
  <si>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</si>
  <si>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</si>
  <si>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</si>
  <si>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</si>
  <si>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</si>
  <si>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</si>
  <si>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</si>
  <si>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</si>
  <si>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</si>
  <si>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</si>
  <si>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</si>
  <si>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</si>
  <si>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</si>
  <si>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</si>
  <si>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</si>
  <si>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</si>
  <si>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</si>
  <si>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</si>
  <si>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</si>
  <si>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</si>
  <si>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</si>
  <si>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</si>
  <si>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</si>
  <si>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</si>
  <si>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</si>
  <si>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</si>
  <si>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</si>
  <si>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</si>
  <si>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</si>
  <si>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</si>
  <si>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</si>
  <si>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</si>
  <si>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</si>
  <si>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</si>
  <si>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</si>
  <si>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</si>
  <si>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</si>
  <si>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</si>
  <si>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</si>
  <si>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</si>
  <si>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</si>
  <si>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</si>
  <si>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</si>
  <si>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</si>
  <si>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</si>
  <si>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</si>
  <si>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</si>
  <si>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</si>
  <si>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</si>
  <si>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</si>
  <si>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</si>
  <si>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</si>
  <si>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</si>
  <si>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</si>
  <si>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</si>
  <si>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</si>
  <si>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</si>
  <si>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</si>
  <si>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</si>
  <si>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</si>
  <si>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</si>
  <si>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</si>
  <si>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</si>
  <si>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</si>
  <si>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</si>
  <si>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</si>
  <si>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</si>
  <si>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</si>
  <si>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</si>
  <si>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</si>
  <si>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</si>
  <si>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</si>
  <si>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</si>
  <si>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</si>
  <si>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</si>
  <si>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</si>
  <si>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</si>
  <si>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</si>
  <si>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</si>
  <si>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</si>
  <si>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</si>
  <si>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</si>
  <si>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</si>
  <si>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</si>
  <si>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</si>
  <si>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</si>
  <si>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</si>
  <si>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</si>
  <si>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</si>
  <si>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</si>
  <si>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</si>
  <si>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</si>
  <si>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</si>
  <si>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</si>
  <si>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</si>
  <si>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</si>
  <si>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</si>
  <si>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</si>
  <si>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</si>
  <si>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</si>
  <si>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</si>
  <si>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</si>
  <si>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</si>
  <si>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</si>
  <si>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</si>
  <si>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</si>
  <si>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</si>
  <si>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</si>
  <si>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</si>
  <si>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</si>
  <si>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</si>
  <si>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</si>
  <si>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</si>
  <si>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</si>
  <si>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</si>
  <si>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</si>
  <si>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</si>
  <si>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</si>
  <si>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</si>
  <si>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</si>
  <si>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</si>
  <si>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</si>
  <si>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</si>
  <si>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</si>
  <si>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</si>
  <si>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</si>
  <si>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</si>
  <si>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</si>
  <si>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</si>
  <si>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</si>
  <si>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</si>
  <si>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</si>
  <si>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</si>
  <si>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</si>
  <si>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</si>
  <si>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</si>
  <si>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</si>
  <si>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</si>
  <si>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</si>
  <si>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</si>
  <si>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</si>
  <si>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</si>
  <si>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</si>
  <si>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</si>
  <si>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</si>
  <si>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</si>
  <si>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</si>
  <si>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</si>
  <si>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</si>
  <si>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</si>
  <si>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</si>
  <si>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</si>
  <si>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</si>
  <si>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</si>
  <si>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</si>
  <si>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</si>
  <si>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</si>
  <si>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</si>
  <si>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</si>
  <si>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</si>
  <si>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</si>
  <si>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</si>
  <si>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</si>
  <si>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</si>
  <si>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</si>
  <si>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</si>
  <si>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</si>
  <si>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</si>
  <si>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</si>
  <si>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</si>
  <si>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</si>
  <si>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</si>
  <si>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</si>
  <si>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</si>
  <si>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</si>
  <si>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</si>
  <si>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</si>
  <si>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</si>
  <si>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</si>
  <si>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</si>
  <si>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</si>
  <si>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</si>
  <si>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</si>
  <si>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</si>
  <si>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</si>
  <si>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</si>
  <si>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</si>
  <si>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</si>
  <si>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</si>
  <si>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</si>
  <si>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</si>
  <si>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</si>
  <si>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</si>
  <si>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</si>
  <si>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</si>
  <si>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</si>
  <si>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</si>
  <si>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</si>
  <si>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</si>
  <si>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</si>
  <si>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</si>
  <si>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</si>
  <si>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</si>
  <si>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</si>
  <si>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</si>
  <si>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</si>
  <si>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</si>
  <si>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</si>
  <si>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</si>
  <si>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</si>
  <si>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</si>
  <si>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</si>
  <si>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</si>
  <si>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</si>
  <si>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</si>
  <si>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</si>
  <si>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</si>
  <si>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</si>
  <si>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</si>
  <si>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</si>
  <si>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</si>
  <si>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</si>
  <si>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</si>
  <si>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</si>
  <si>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</si>
  <si>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</si>
  <si>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</si>
  <si>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</si>
  <si>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</si>
  <si>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</si>
  <si>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</si>
  <si>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</si>
  <si>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</si>
  <si>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</si>
  <si>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</si>
  <si>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</si>
  <si>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</si>
  <si>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</si>
  <si>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</si>
  <si>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</si>
  <si>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</si>
  <si>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</si>
  <si>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</si>
  <si>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</si>
  <si>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</si>
  <si>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</si>
  <si>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</si>
  <si>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</si>
  <si>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</si>
  <si>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</si>
  <si>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</si>
  <si>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</si>
  <si>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</si>
  <si>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</si>
  <si>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</si>
  <si>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</si>
  <si>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</si>
  <si>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</si>
  <si>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</si>
  <si>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</si>
  <si>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</si>
  <si>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</si>
  <si>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</si>
  <si>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</si>
  <si>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</si>
  <si>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</si>
  <si>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</si>
  <si>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</si>
  <si>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</si>
  <si>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</si>
  <si>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</si>
  <si>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</si>
  <si>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</si>
  <si>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</si>
  <si>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</si>
  <si>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</si>
  <si>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</si>
  <si>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</si>
  <si>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</si>
  <si>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</si>
  <si>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</si>
  <si>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</si>
  <si>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</si>
  <si>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</si>
  <si>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</si>
  <si>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</si>
  <si>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</si>
  <si>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</si>
  <si>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</si>
  <si>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</si>
  <si>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</si>
  <si>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</si>
  <si>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</si>
  <si>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</si>
  <si>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</si>
  <si>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</si>
  <si>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</si>
  <si>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</si>
  <si>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</si>
  <si>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</si>
  <si>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</si>
  <si>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</si>
  <si>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</si>
  <si>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</si>
  <si>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</si>
  <si>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</si>
  <si>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</si>
  <si>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</si>
  <si>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</si>
  <si>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</si>
  <si>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</si>
  <si>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</si>
  <si>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</si>
  <si>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</si>
  <si>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</si>
  <si>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</si>
  <si>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</si>
  <si>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</si>
  <si>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</si>
  <si>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</si>
  <si>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</si>
  <si>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</si>
  <si>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</si>
  <si>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</si>
  <si>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</si>
  <si>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</si>
  <si>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</si>
  <si>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</si>
  <si>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</si>
  <si>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</si>
  <si>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</si>
  <si>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</si>
  <si>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</si>
  <si>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</si>
  <si>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</si>
  <si>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</si>
  <si>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</si>
  <si>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</si>
  <si>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</si>
  <si>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</si>
  <si>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</si>
  <si>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</si>
  <si>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</si>
  <si>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</si>
  <si>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</si>
  <si>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</si>
  <si>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</si>
  <si>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</si>
  <si>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</si>
  <si>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</si>
  <si>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</si>
  <si>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</si>
  <si>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</si>
  <si>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</si>
  <si>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</si>
  <si>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</si>
  <si>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</si>
  <si>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</si>
  <si>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</si>
  <si>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</si>
  <si>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</si>
  <si>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</si>
  <si>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</si>
  <si>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</si>
  <si>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</si>
  <si>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</si>
  <si>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</si>
  <si>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</si>
  <si>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</si>
  <si>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</si>
  <si>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</si>
  <si>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</si>
  <si>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</si>
  <si>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</si>
  <si>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</si>
  <si>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</si>
  <si>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</si>
  <si>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</si>
  <si>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</si>
  <si>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</si>
  <si>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</si>
  <si>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</si>
  <si>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</si>
  <si>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</si>
  <si>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</si>
  <si>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</si>
  <si>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</si>
  <si>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</si>
  <si>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</si>
  <si>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</si>
  <si>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</si>
  <si>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</si>
  <si>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</si>
  <si>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</si>
  <si>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</si>
  <si>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</si>
  <si>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</si>
  <si>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</si>
  <si>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</si>
  <si>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</si>
  <si>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</si>
  <si>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</si>
  <si>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</si>
  <si>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</si>
  <si>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</si>
  <si>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</si>
  <si>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</si>
  <si>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</si>
  <si>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</si>
  <si>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</si>
  <si>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</si>
  <si>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</si>
  <si>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</si>
  <si>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</si>
  <si>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</si>
  <si>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</si>
  <si>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</si>
  <si>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</si>
  <si>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</si>
  <si>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</si>
  <si>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</si>
  <si>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</si>
  <si>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</si>
  <si>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</si>
  <si>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</si>
  <si>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</si>
  <si>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</si>
  <si>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</si>
  <si>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</si>
  <si>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</si>
  <si>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</si>
  <si>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</si>
  <si>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</si>
  <si>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</si>
  <si>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</si>
  <si>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</si>
  <si>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</si>
  <si>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</si>
  <si>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</si>
  <si>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</si>
  <si>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</si>
  <si>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</si>
  <si>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</si>
  <si>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</si>
  <si>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</si>
  <si>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</si>
  <si>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</si>
  <si>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</si>
  <si>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</si>
  <si>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</si>
  <si>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</si>
  <si>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</si>
  <si>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</si>
  <si>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</si>
  <si>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</si>
  <si>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</si>
  <si>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</si>
  <si>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</si>
  <si>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</si>
  <si>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</si>
  <si>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</si>
  <si>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</si>
  <si>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</si>
  <si>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</si>
  <si>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</si>
  <si>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</si>
  <si>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</si>
  <si>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</si>
  <si>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</si>
  <si>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</si>
  <si>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</si>
  <si>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</si>
  <si>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</si>
  <si>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</si>
  <si>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</si>
  <si>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</si>
  <si>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</si>
  <si>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</si>
  <si>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</si>
  <si>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</si>
  <si>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</si>
  <si>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</si>
  <si>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</si>
  <si>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</si>
  <si>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</si>
  <si>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</si>
  <si>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</si>
  <si>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</si>
  <si>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</si>
  <si>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</si>
  <si>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</si>
  <si>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</si>
  <si>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</si>
  <si>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</si>
  <si>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</si>
  <si>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</si>
  <si>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</si>
  <si>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</si>
  <si>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</si>
  <si>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</si>
  <si>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</si>
  <si>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</si>
  <si>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</si>
  <si>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</si>
  <si>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</si>
  <si>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</si>
  <si>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</si>
  <si>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</si>
  <si>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</si>
  <si>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</si>
  <si>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</si>
  <si>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</si>
  <si>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</si>
  <si>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</si>
  <si>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</si>
  <si>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</si>
  <si>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</si>
  <si>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</si>
  <si>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</si>
  <si>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</si>
  <si>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</si>
  <si>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</si>
  <si>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</si>
  <si>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</si>
  <si>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</si>
  <si>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</si>
  <si>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</si>
  <si>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</si>
  <si>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</si>
  <si>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</si>
  <si>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</si>
  <si>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</si>
  <si>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</si>
  <si>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</si>
  <si>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</si>
  <si>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</si>
  <si>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</si>
  <si>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</si>
  <si>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</si>
  <si>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</si>
  <si>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</si>
  <si>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</si>
  <si>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</si>
  <si>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</si>
  <si>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</si>
  <si>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</si>
  <si>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</si>
  <si>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</si>
  <si>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</si>
  <si>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</si>
  <si>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</si>
  <si>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</si>
  <si>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</si>
  <si>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</si>
  <si>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</si>
  <si>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</si>
  <si>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</si>
  <si>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</si>
  <si>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</si>
  <si>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</si>
  <si>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</si>
  <si>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</si>
  <si>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</si>
  <si>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</si>
  <si>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</si>
  <si>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</si>
  <si>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</si>
  <si>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</si>
  <si>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</si>
  <si>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</si>
  <si>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</si>
  <si>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</si>
  <si>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</si>
  <si>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</si>
  <si>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</si>
  <si>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</si>
  <si>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</si>
  <si>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</si>
  <si>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</si>
  <si>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</si>
  <si>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</si>
  <si>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</si>
  <si>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</si>
  <si>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</si>
  <si>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</si>
  <si>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</si>
  <si>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</si>
  <si>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</si>
  <si>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</si>
  <si>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</si>
  <si>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</si>
  <si>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</si>
  <si>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</si>
  <si>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</si>
  <si>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</si>
  <si>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</si>
  <si>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</si>
  <si>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</si>
  <si>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</si>
  <si>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</si>
  <si>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</si>
  <si>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</si>
  <si>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</si>
  <si>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</si>
  <si>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</si>
  <si>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</si>
  <si>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</si>
  <si>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</si>
  <si>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</si>
  <si>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</si>
  <si>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</si>
  <si>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</si>
  <si>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</si>
  <si>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</si>
  <si>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</si>
  <si>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</si>
  <si>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</si>
  <si>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</si>
  <si>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</si>
  <si>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</si>
  <si>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</si>
  <si>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</si>
  <si>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</si>
  <si>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</si>
  <si>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</si>
  <si>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</si>
  <si>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</si>
  <si>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</si>
  <si>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</si>
  <si>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</si>
  <si>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</si>
  <si>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</si>
  <si>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</si>
  <si>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</si>
  <si>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</si>
  <si>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</si>
  <si>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</si>
  <si>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</si>
  <si>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</si>
  <si>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</si>
  <si>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</si>
  <si>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</si>
  <si>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</si>
  <si>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</si>
  <si>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</si>
  <si>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</si>
  <si>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</si>
  <si>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</si>
  <si>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</si>
  <si>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</si>
  <si>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</si>
  <si>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</si>
  <si>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</si>
  <si>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</si>
  <si>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</si>
  <si>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</si>
  <si>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</si>
  <si>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</si>
  <si>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</si>
  <si>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</si>
  <si>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</si>
  <si>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</si>
  <si>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</si>
  <si>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</si>
  <si>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</si>
  <si>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</si>
  <si>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</si>
  <si>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</si>
  <si>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</si>
  <si>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</si>
  <si>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</si>
  <si>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</si>
  <si>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</si>
  <si>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</si>
  <si>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</si>
  <si>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</si>
  <si>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</si>
  <si>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</si>
  <si>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</si>
  <si>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</si>
  <si>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</si>
  <si>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</si>
  <si>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</si>
  <si>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</si>
  <si>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</si>
  <si>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</si>
  <si>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</si>
  <si>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</si>
  <si>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</si>
  <si>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</si>
  <si>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</si>
  <si>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</si>
  <si>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</si>
  <si>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</si>
  <si>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</si>
  <si>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</si>
  <si>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</si>
  <si>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</si>
  <si>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</si>
  <si>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</si>
  <si>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</si>
  <si>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</si>
  <si>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</si>
  <si>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</si>
  <si>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</si>
  <si>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</si>
  <si>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</si>
  <si>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</si>
  <si>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</si>
  <si>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</si>
  <si>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</si>
  <si>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</si>
  <si>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</si>
  <si>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</si>
  <si>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</si>
  <si>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</si>
  <si>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</si>
  <si>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</si>
  <si>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</si>
  <si>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</si>
  <si>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</si>
  <si>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</si>
  <si>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</si>
  <si>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</si>
  <si>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</si>
  <si>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</si>
  <si>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</si>
  <si>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</si>
  <si>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</si>
  <si>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</si>
  <si>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</si>
  <si>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</si>
  <si>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</si>
  <si>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</si>
  <si>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</si>
  <si>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</si>
  <si>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</si>
  <si>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</si>
  <si>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</si>
  <si>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</si>
  <si>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</si>
  <si>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</si>
  <si>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</si>
  <si>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</si>
  <si>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</si>
  <si>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</si>
  <si>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</si>
  <si>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</si>
  <si>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</si>
  <si>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</si>
  <si>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</si>
  <si>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</si>
  <si>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</si>
  <si>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</si>
  <si>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</si>
  <si>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</si>
  <si>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</si>
  <si>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</si>
  <si>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</si>
  <si>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</si>
  <si>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</si>
  <si>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</si>
  <si>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</si>
  <si>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</si>
  <si>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</si>
  <si>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</si>
  <si>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</si>
  <si>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</si>
  <si>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</si>
  <si>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</si>
  <si>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</si>
  <si>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</si>
  <si>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</si>
  <si>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</si>
  <si>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</si>
  <si>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</si>
  <si>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</si>
  <si>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</si>
  <si>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</si>
  <si>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</si>
  <si>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</si>
  <si>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</si>
  <si>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</si>
  <si>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</si>
  <si>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</si>
  <si>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</si>
  <si>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</si>
  <si>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</si>
  <si>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</si>
  <si>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</si>
  <si>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</si>
  <si>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</si>
  <si>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</si>
  <si>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</si>
  <si>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</si>
  <si>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</si>
  <si>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</si>
  <si>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</si>
  <si>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</si>
  <si>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</si>
  <si>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</si>
  <si>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</si>
  <si>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</si>
  <si>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</si>
  <si>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</si>
  <si>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</si>
  <si>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</si>
  <si>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</si>
  <si>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</si>
  <si>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</si>
  <si>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</si>
  <si>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</si>
  <si>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</si>
  <si>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</si>
  <si>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</si>
  <si>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</si>
  <si>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</si>
  <si>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</si>
  <si>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</si>
  <si>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</si>
  <si>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</si>
  <si>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</si>
  <si>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</si>
  <si>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</si>
  <si>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</si>
  <si>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</si>
  <si>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</si>
  <si>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</si>
  <si>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</si>
  <si>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</si>
  <si>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</si>
  <si>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</si>
  <si>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</si>
  <si>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</si>
  <si>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</si>
  <si>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</si>
  <si>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</si>
  <si>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</si>
  <si>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</si>
  <si>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</si>
  <si>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</si>
  <si>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</si>
  <si>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</si>
  <si>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</si>
  <si>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</si>
  <si>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</si>
  <si>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</si>
  <si>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</si>
  <si>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</si>
  <si>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</si>
  <si>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</si>
  <si>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</si>
  <si>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</si>
  <si>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</si>
  <si>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</si>
  <si>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</si>
  <si>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</si>
  <si>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</si>
  <si>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</si>
  <si>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</si>
  <si>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</si>
  <si>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</si>
  <si>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</si>
  <si>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</si>
  <si>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</si>
  <si>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</si>
  <si>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</si>
  <si>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</si>
  <si>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</si>
  <si>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</si>
  <si>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</si>
  <si>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</si>
  <si>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</si>
  <si>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</si>
  <si>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</si>
  <si>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</si>
  <si>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</si>
  <si>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</si>
  <si>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</si>
  <si>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</si>
  <si>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</si>
  <si>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</si>
  <si>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</si>
  <si>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</si>
  <si>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</si>
  <si>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</si>
  <si>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</si>
  <si>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</si>
  <si>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</si>
  <si>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</si>
  <si>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</si>
  <si>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</si>
  <si>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</si>
  <si>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</si>
  <si>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</si>
  <si>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</si>
  <si>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</si>
  <si>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</si>
  <si>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</si>
  <si>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</si>
  <si>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</si>
  <si>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</si>
  <si>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</si>
  <si>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</si>
  <si>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</si>
  <si>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</si>
  <si>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</si>
  <si>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</si>
  <si>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</si>
  <si>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</si>
  <si>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</si>
  <si>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</si>
  <si>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</si>
  <si>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</si>
  <si>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</si>
  <si>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</si>
  <si>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</si>
  <si>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</si>
  <si>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</si>
  <si>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</si>
  <si>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</si>
  <si>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</si>
  <si>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</si>
  <si>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</si>
  <si>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</si>
  <si>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</si>
  <si>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</si>
  <si>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</si>
  <si>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</si>
  <si>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</si>
  <si>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</si>
  <si>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</si>
  <si>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</si>
  <si>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</si>
  <si>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</si>
  <si>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</si>
  <si>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</si>
  <si>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</si>
  <si>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</si>
  <si>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</si>
  <si>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</si>
  <si>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</si>
  <si>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</si>
  <si>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</si>
  <si>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</si>
  <si>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</si>
  <si>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</si>
  <si>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</si>
  <si>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</si>
  <si>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</si>
  <si>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</si>
  <si>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</si>
  <si>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</si>
  <si>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</si>
  <si>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</si>
  <si>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</si>
  <si>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</si>
  <si>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</si>
  <si>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</si>
  <si>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</si>
  <si>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</si>
  <si>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</si>
  <si>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</si>
  <si>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</si>
  <si>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</si>
  <si>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</si>
  <si>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</si>
  <si>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</si>
  <si>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</si>
  <si>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</si>
  <si>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</si>
  <si>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</si>
  <si>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</si>
  <si>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</si>
  <si>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</si>
  <si>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</si>
  <si>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</si>
  <si>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</si>
  <si>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</si>
  <si>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</si>
  <si>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</si>
  <si>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</si>
  <si>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</si>
  <si>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</si>
  <si>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</si>
  <si>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</si>
  <si>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</si>
  <si>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</si>
  <si>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</si>
  <si>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</si>
  <si>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</si>
  <si>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</si>
  <si>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</si>
  <si>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</si>
  <si>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</si>
  <si>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</si>
  <si>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</si>
  <si>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</si>
  <si>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</si>
  <si>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</si>
  <si>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</si>
  <si>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</si>
  <si>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</si>
  <si>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</si>
  <si>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</si>
  <si>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</si>
  <si>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</si>
  <si>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</si>
  <si>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</si>
  <si>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</si>
  <si>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</si>
  <si>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</si>
  <si>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</si>
  <si>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</si>
  <si>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</si>
  <si>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</si>
  <si>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</si>
  <si>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</si>
  <si>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</si>
  <si>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</si>
  <si>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</si>
  <si>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</si>
  <si>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</si>
  <si>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</si>
  <si>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</si>
  <si>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</si>
  <si>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</si>
  <si>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</si>
  <si>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</si>
  <si>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</si>
  <si>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</si>
  <si>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</si>
  <si>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</si>
  <si>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</si>
  <si>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</si>
  <si>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</si>
  <si>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</si>
  <si>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</si>
  <si>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</si>
  <si>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</si>
  <si>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</si>
  <si>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</si>
  <si>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</si>
  <si>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</si>
  <si>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</si>
  <si>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</si>
  <si>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</si>
  <si>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</si>
  <si>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</si>
  <si>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</si>
  <si>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</si>
  <si>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</si>
  <si>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</si>
  <si>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</si>
  <si>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</si>
  <si>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</si>
  <si>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</si>
  <si>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</si>
  <si>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</si>
  <si>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</si>
  <si>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</si>
  <si>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</si>
  <si>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</si>
  <si>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</si>
  <si>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</si>
  <si>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</si>
  <si>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</si>
  <si>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</si>
  <si>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</si>
  <si>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</si>
  <si>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</si>
  <si>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</si>
  <si>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</si>
  <si>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</si>
  <si>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</si>
  <si>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</si>
  <si>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</si>
  <si>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</si>
  <si>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</si>
  <si>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</si>
  <si>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</si>
  <si>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</si>
  <si>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</si>
  <si>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</si>
  <si>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</si>
  <si>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</si>
  <si>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</si>
  <si>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</si>
  <si>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</si>
  <si>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</si>
  <si>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</si>
  <si>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</si>
  <si>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</si>
  <si>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</si>
  <si>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</si>
  <si>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</si>
  <si>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</si>
  <si>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</si>
  <si>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</si>
  <si>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</si>
  <si>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</si>
  <si>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</si>
  <si>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</si>
  <si>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</si>
  <si>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</si>
  <si>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</si>
  <si>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</si>
  <si>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</si>
  <si>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</si>
  <si>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</si>
  <si>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</si>
  <si>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</si>
  <si>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</si>
  <si>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</si>
  <si>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</si>
  <si>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</si>
  <si>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</si>
  <si>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</si>
  <si>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</si>
  <si>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</si>
  <si>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</si>
  <si>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</si>
  <si>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</si>
  <si>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</si>
  <si>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</si>
  <si>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</si>
  <si>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</si>
  <si>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</si>
  <si>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</si>
  <si>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</si>
  <si>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</si>
  <si>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</si>
  <si>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</si>
  <si>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</si>
  <si>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</si>
  <si>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</si>
  <si>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</si>
  <si>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</si>
  <si>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</si>
  <si>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</si>
  <si>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</si>
  <si>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</si>
  <si>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</si>
  <si>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</si>
  <si>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</si>
  <si>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</si>
  <si>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</si>
  <si>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</si>
  <si>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</si>
  <si>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</si>
  <si>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</si>
  <si>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</si>
  <si>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</si>
  <si>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</si>
  <si>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</si>
  <si>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</si>
  <si>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</si>
  <si>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</si>
  <si>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</si>
  <si>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</si>
  <si>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</si>
  <si>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</si>
  <si>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</si>
  <si>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</si>
  <si>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</si>
  <si>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</si>
  <si>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</si>
  <si>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</si>
  <si>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</si>
  <si>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</si>
  <si>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</si>
  <si>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</si>
  <si>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</si>
  <si>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</si>
  <si>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</si>
  <si>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</si>
  <si>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</si>
  <si>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</si>
  <si>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</si>
  <si>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</si>
  <si>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</si>
  <si>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</si>
  <si>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</si>
  <si>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</si>
  <si>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</si>
  <si>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</si>
  <si>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</si>
  <si>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</si>
  <si>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</si>
  <si>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</si>
  <si>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</si>
  <si>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</si>
  <si>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</si>
  <si>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</si>
  <si>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</si>
  <si>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</si>
  <si>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</si>
  <si>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</si>
  <si>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</si>
  <si>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</si>
  <si>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</si>
  <si>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</si>
  <si>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</si>
  <si>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</si>
  <si>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</si>
  <si>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</si>
  <si>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</si>
  <si>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</si>
  <si>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</si>
  <si>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</si>
  <si>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</si>
  <si>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</si>
  <si>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</si>
  <si>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</si>
  <si>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</si>
  <si>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</si>
  <si>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</si>
  <si>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</si>
  <si>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</si>
  <si>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</si>
  <si>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</si>
  <si>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</si>
  <si>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</si>
  <si>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</si>
  <si>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</si>
  <si>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</si>
  <si>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</si>
  <si>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</si>
  <si>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</si>
  <si>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</si>
  <si>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</si>
  <si>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</si>
  <si>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</si>
  <si>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</si>
  <si>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</si>
  <si>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</si>
  <si>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</si>
  <si>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</si>
  <si>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</si>
  <si>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</si>
  <si>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</si>
  <si>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</si>
  <si>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</si>
  <si>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</si>
  <si>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</si>
  <si>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</si>
  <si>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</si>
  <si>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</si>
  <si>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</si>
  <si>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</si>
  <si>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</si>
  <si>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</si>
  <si>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</si>
  <si>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</si>
  <si>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</si>
  <si>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</si>
  <si>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</si>
  <si>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</si>
  <si>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</si>
  <si>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</si>
  <si>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</si>
  <si>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</si>
  <si>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</si>
  <si>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</si>
  <si>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</si>
  <si>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</si>
  <si>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</si>
  <si>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</si>
  <si>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</si>
  <si>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</si>
  <si>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</si>
  <si>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</si>
  <si>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</si>
  <si>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</si>
  <si>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</si>
  <si>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</si>
  <si>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</si>
  <si>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</si>
  <si>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</si>
  <si>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</si>
  <si>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</si>
  <si>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</si>
  <si>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</si>
  <si>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</si>
  <si>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</si>
  <si>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</si>
  <si>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</si>
  <si>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</si>
  <si>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</si>
  <si>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</si>
  <si>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</si>
  <si>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</si>
  <si>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</si>
  <si>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</si>
  <si>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</si>
  <si>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</si>
  <si>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</si>
  <si>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</si>
  <si>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</si>
  <si>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</si>
  <si>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</si>
  <si>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</si>
  <si>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</si>
  <si>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</si>
  <si>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</si>
  <si>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</si>
  <si>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</si>
  <si>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</si>
  <si>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</si>
  <si>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</si>
  <si>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</si>
  <si>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</si>
  <si>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</si>
  <si>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</si>
  <si>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</si>
  <si>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</si>
  <si>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</si>
  <si>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</si>
  <si>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</si>
  <si>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</si>
  <si>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</si>
  <si>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</si>
  <si>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</si>
  <si>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</si>
  <si>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</si>
  <si>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</si>
  <si>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</si>
  <si>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</si>
  <si>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</si>
  <si>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</si>
  <si>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</si>
  <si>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</si>
  <si>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</si>
  <si>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</si>
  <si>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</si>
  <si>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</si>
  <si>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</si>
  <si>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</si>
  <si>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</si>
  <si>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</si>
  <si>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</si>
  <si>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</si>
  <si>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</si>
  <si>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</si>
  <si>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</si>
  <si>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</si>
  <si>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</si>
  <si>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</si>
  <si>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</si>
  <si>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</si>
  <si>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</si>
  <si>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</si>
  <si>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</si>
  <si>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</si>
  <si>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</si>
  <si>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</si>
  <si>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</si>
  <si>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</si>
  <si>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</si>
  <si>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</si>
  <si>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</si>
  <si>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</si>
  <si>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</si>
  <si>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</si>
  <si>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</si>
  <si>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</si>
  <si>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</si>
  <si>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</si>
  <si>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</si>
  <si>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</si>
  <si>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</si>
  <si>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</si>
  <si>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</si>
  <si>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</si>
  <si>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</si>
  <si>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</si>
  <si>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</si>
  <si>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</si>
  <si>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</si>
  <si>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</si>
  <si>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</si>
  <si>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</si>
  <si>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</si>
  <si>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</si>
  <si>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</si>
  <si>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</si>
  <si>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</si>
  <si>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</si>
  <si>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</si>
  <si>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</si>
  <si>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</si>
  <si>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</si>
  <si>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</si>
  <si>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</si>
  <si>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</si>
  <si>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</si>
  <si>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</si>
  <si>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</si>
  <si>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</si>
  <si>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</si>
  <si>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</si>
  <si>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</si>
  <si>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</si>
  <si>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</si>
  <si>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</si>
  <si>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</si>
  <si>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</si>
  <si>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</si>
  <si>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</si>
  <si>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</si>
  <si>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</si>
  <si>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</si>
  <si>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</si>
  <si>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</si>
  <si>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</si>
  <si>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</si>
  <si>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</si>
  <si>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</si>
  <si>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</si>
  <si>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</si>
  <si>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</si>
  <si>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</si>
  <si>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</si>
  <si>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</si>
  <si>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</si>
  <si>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</si>
  <si>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</si>
  <si>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</si>
  <si>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</si>
  <si>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</si>
  <si>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</si>
  <si>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</si>
  <si>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</si>
  <si>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</si>
  <si>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</si>
  <si>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</si>
  <si>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</si>
  <si>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</si>
  <si>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</si>
  <si>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</si>
  <si>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</si>
  <si>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</si>
  <si>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</si>
  <si>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</si>
  <si>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</si>
  <si>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</si>
  <si>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</si>
  <si>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</si>
  <si>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</si>
  <si>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</si>
  <si>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</si>
  <si>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</si>
  <si>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</si>
  <si>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</si>
  <si>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</si>
  <si>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</si>
  <si>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</si>
  <si>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</si>
  <si>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</si>
  <si>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</si>
  <si>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</si>
  <si>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</si>
  <si>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</si>
  <si>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</si>
  <si>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</si>
  <si>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</si>
  <si>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</si>
  <si>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</si>
  <si>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</si>
  <si>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</si>
  <si>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</si>
  <si>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</si>
  <si>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</si>
  <si>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</si>
  <si>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</si>
  <si>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</si>
  <si>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</si>
  <si>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</si>
  <si>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</si>
  <si>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</si>
  <si>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</si>
  <si>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</si>
  <si>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</si>
  <si>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</si>
  <si>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</si>
  <si>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</si>
  <si>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</si>
  <si>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</si>
  <si>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</si>
  <si>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</si>
  <si>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</si>
  <si>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</si>
  <si>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</si>
  <si>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</si>
  <si>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</si>
  <si>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</si>
  <si>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</si>
  <si>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</si>
  <si>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</si>
  <si>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</si>
  <si>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</si>
  <si>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</si>
  <si>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</si>
  <si>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</si>
  <si>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</si>
  <si>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</si>
  <si>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</si>
  <si>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</si>
  <si>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</si>
  <si>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</si>
  <si>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</si>
  <si>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</si>
  <si>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</si>
  <si>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</si>
  <si>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</si>
  <si>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</si>
  <si>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</si>
  <si>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</si>
  <si>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</si>
  <si>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</si>
  <si>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</si>
  <si>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</si>
  <si>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</si>
  <si>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</si>
  <si>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</si>
  <si>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</si>
  <si>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</si>
  <si>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</si>
  <si>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</si>
  <si>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</si>
  <si>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</si>
  <si>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</si>
  <si>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</si>
  <si>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</si>
  <si>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</si>
  <si>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</si>
  <si>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</si>
  <si>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</si>
  <si>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</si>
  <si>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</si>
  <si>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</si>
  <si>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</si>
  <si>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</si>
  <si>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</si>
  <si>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</si>
  <si>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</si>
  <si>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</si>
  <si>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</si>
  <si>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</si>
  <si>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</si>
  <si>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</si>
  <si>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</si>
  <si>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</si>
  <si>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</si>
  <si>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</si>
  <si>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</si>
  <si>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</si>
  <si>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</si>
  <si>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</si>
  <si>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</si>
  <si>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</si>
  <si>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</si>
  <si>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</si>
  <si>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</si>
  <si>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</si>
  <si>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</si>
  <si>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</si>
  <si>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</si>
  <si>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</si>
  <si>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</si>
  <si>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</si>
  <si>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</si>
  <si>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</si>
  <si>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</si>
  <si>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</si>
  <si>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</si>
  <si>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</si>
  <si>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</si>
  <si>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</si>
  <si>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</si>
  <si>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</si>
  <si>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</si>
  <si>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</si>
  <si>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</si>
  <si>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</si>
  <si>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</si>
  <si>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</si>
  <si>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</si>
  <si>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</si>
  <si>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</si>
  <si>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</si>
  <si>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</si>
  <si>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</si>
  <si>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</si>
  <si>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</si>
  <si>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</si>
  <si>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</si>
  <si>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</si>
  <si>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</si>
  <si>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</si>
  <si>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</si>
  <si>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</si>
  <si>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</si>
  <si>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</si>
  <si>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</si>
  <si>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</si>
  <si>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</si>
  <si>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</si>
  <si>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</si>
  <si>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</si>
  <si>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</si>
  <si>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</si>
  <si>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</si>
  <si>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</si>
  <si>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</si>
  <si>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</si>
  <si>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</si>
  <si>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</si>
  <si>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</si>
  <si>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</si>
  <si>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</si>
  <si>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</si>
  <si>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</si>
  <si>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</si>
  <si>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</si>
  <si>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</si>
  <si>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</si>
  <si>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</si>
  <si>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</si>
  <si>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</si>
  <si>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</si>
  <si>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</si>
  <si>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</si>
  <si>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</si>
  <si>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</si>
  <si>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</si>
  <si>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</si>
  <si>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</si>
  <si>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</si>
  <si>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</si>
  <si>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</si>
  <si>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</si>
  <si>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</si>
  <si>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</si>
  <si>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</si>
  <si>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</si>
  <si>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</si>
  <si>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</si>
  <si>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</si>
  <si>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</si>
  <si>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</si>
  <si>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</si>
  <si>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</si>
  <si>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</si>
  <si>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</si>
  <si>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</si>
  <si>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</si>
  <si>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</si>
  <si>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</si>
  <si>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</si>
  <si>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</si>
  <si>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</si>
  <si>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</si>
  <si>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</si>
  <si>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</si>
  <si>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</si>
  <si>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</si>
  <si>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</si>
  <si>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</si>
  <si>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</si>
  <si>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</si>
  <si>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</si>
  <si>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</si>
  <si>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</si>
  <si>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</si>
  <si>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</si>
  <si>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</si>
  <si>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</si>
  <si>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</si>
  <si>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</si>
  <si>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</si>
  <si>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</si>
  <si>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</si>
  <si>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</si>
  <si>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</si>
  <si>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</si>
  <si>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</si>
  <si>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</si>
  <si>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</si>
  <si>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</si>
  <si>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</si>
  <si>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</si>
  <si>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</si>
  <si>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</si>
  <si>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</si>
  <si>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</si>
  <si>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</si>
  <si>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</si>
  <si>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</si>
  <si>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</si>
  <si>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</si>
  <si>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</si>
  <si>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</si>
  <si>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</si>
  <si>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</si>
  <si>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</si>
  <si>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</si>
  <si>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</si>
  <si>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</si>
  <si>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</si>
  <si>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</si>
  <si>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</si>
  <si>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</si>
  <si>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</si>
  <si>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</si>
  <si>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</si>
  <si>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</si>
  <si>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</si>
  <si>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</si>
  <si>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</si>
  <si>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</si>
  <si>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</si>
  <si>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</si>
  <si>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</si>
  <si>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</si>
  <si>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</si>
  <si>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</si>
  <si>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</si>
  <si>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</si>
  <si>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</si>
  <si>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</si>
  <si>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</si>
  <si>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</si>
  <si>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</si>
  <si>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</si>
  <si>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</si>
  <si>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</si>
  <si>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</si>
  <si>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</si>
  <si>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</si>
  <si>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</si>
  <si>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</si>
  <si>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</si>
  <si>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</si>
  <si>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</si>
  <si>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</si>
  <si>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</si>
  <si>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</si>
  <si>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</si>
  <si>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</si>
  <si>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</si>
  <si>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</si>
  <si>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</si>
  <si>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</si>
  <si>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</si>
  <si>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</si>
  <si>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</si>
  <si>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</si>
  <si>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</si>
  <si>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</si>
  <si>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</si>
  <si>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</si>
  <si>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</si>
  <si>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</si>
  <si>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</si>
  <si>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</si>
  <si>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</si>
  <si>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</si>
  <si>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</si>
  <si>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</si>
  <si>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</si>
  <si>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</si>
  <si>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</si>
  <si>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</si>
  <si>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</si>
  <si>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</si>
  <si>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</si>
  <si>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</si>
  <si>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</si>
  <si>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</si>
  <si>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</si>
  <si>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</si>
  <si>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</si>
  <si>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</si>
  <si>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</si>
  <si>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</si>
  <si>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</si>
  <si>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</si>
  <si>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</si>
  <si>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</si>
  <si>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</si>
  <si>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</si>
  <si>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</si>
  <si>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</si>
  <si>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</si>
  <si>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</si>
  <si>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</si>
  <si>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</si>
  <si>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</si>
  <si>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</si>
  <si>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</si>
  <si>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</si>
  <si>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</si>
  <si>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</si>
  <si>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</si>
  <si>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</si>
  <si>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</si>
  <si>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</si>
  <si>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</si>
  <si>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</si>
  <si>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</si>
  <si>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</si>
  <si>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</si>
  <si>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</si>
  <si>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</si>
  <si>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</si>
  <si>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</si>
  <si>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</si>
  <si>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</si>
  <si>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</si>
  <si>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</si>
  <si>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</si>
  <si>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</si>
  <si>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</si>
  <si>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</si>
  <si>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</si>
  <si>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</si>
  <si>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</si>
  <si>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</si>
  <si>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</si>
  <si>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</si>
  <si>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</si>
  <si>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</si>
  <si>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</si>
  <si>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</si>
  <si>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</si>
  <si>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</si>
  <si>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</si>
  <si>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</si>
  <si>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</si>
  <si>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</si>
  <si>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</si>
  <si>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</si>
  <si>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</si>
  <si>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</si>
  <si>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</si>
  <si>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</si>
  <si>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</si>
  <si>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</si>
  <si>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</si>
  <si>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</si>
  <si>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</si>
  <si>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</si>
  <si>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</si>
  <si>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</si>
  <si>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</si>
  <si>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</si>
  <si>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</si>
  <si>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</si>
  <si>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</si>
  <si>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</si>
  <si>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</si>
  <si>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</si>
  <si>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</si>
  <si>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</si>
  <si>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</si>
  <si>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</si>
  <si>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</si>
  <si>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</si>
  <si>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</si>
  <si>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</si>
  <si>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</si>
  <si>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</si>
  <si>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</si>
  <si>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</si>
  <si>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</si>
  <si>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</si>
  <si>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</si>
  <si>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</si>
  <si>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</si>
  <si>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</si>
  <si>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</si>
  <si>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</si>
  <si>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</si>
  <si>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</si>
  <si>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</si>
  <si>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</si>
  <si>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</si>
  <si>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</si>
  <si>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</si>
  <si>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</si>
  <si>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</si>
  <si>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</si>
  <si>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</si>
  <si>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</si>
  <si>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</si>
  <si>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</si>
  <si>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</si>
  <si>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</si>
  <si>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</si>
  <si>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</si>
  <si>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</si>
  <si>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</si>
  <si>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</si>
  <si>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</si>
  <si>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</si>
  <si>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</si>
  <si>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</si>
  <si>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</si>
  <si>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</si>
  <si>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</si>
  <si>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</si>
  <si>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</si>
  <si>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</si>
  <si>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</si>
  <si>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</si>
  <si>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</si>
  <si>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</si>
  <si>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</si>
  <si>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</si>
  <si>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</si>
  <si>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</si>
  <si>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</si>
  <si>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</si>
  <si>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</si>
  <si>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</si>
  <si>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</si>
  <si>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</si>
  <si>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</si>
  <si>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</si>
  <si>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</si>
  <si>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</si>
  <si>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</si>
  <si>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</si>
  <si>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</si>
  <si>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</si>
  <si>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</si>
  <si>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</si>
  <si>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</si>
  <si>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</si>
  <si>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</si>
  <si>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</si>
  <si>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</si>
  <si>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</si>
  <si>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</si>
  <si>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</si>
  <si>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</si>
  <si>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</si>
  <si>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</si>
  <si>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</si>
  <si>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</si>
  <si>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</si>
  <si>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</si>
  <si>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</si>
  <si>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</si>
  <si>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</si>
  <si>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</si>
  <si>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</si>
  <si>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</si>
  <si>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</si>
  <si>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</si>
  <si>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</si>
  <si>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</si>
  <si>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</si>
  <si>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</si>
  <si>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</si>
  <si>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</si>
  <si>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</si>
  <si>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</si>
  <si>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</si>
  <si>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</si>
  <si>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</si>
  <si>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</si>
  <si>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</si>
  <si>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</si>
  <si>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</si>
  <si>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</si>
  <si>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</si>
  <si>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</si>
  <si>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</si>
  <si>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</si>
  <si>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</si>
  <si>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</si>
  <si>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</si>
  <si>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</si>
  <si>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</si>
  <si>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</si>
  <si>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</si>
  <si>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</si>
  <si>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</si>
  <si>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</si>
  <si>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</si>
  <si>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</si>
  <si>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</si>
  <si>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</si>
  <si>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</si>
  <si>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</si>
  <si>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</si>
  <si>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</si>
  <si>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</si>
  <si>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</si>
  <si>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</si>
  <si>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</si>
  <si>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</si>
  <si>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</si>
  <si>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</si>
  <si>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</si>
  <si>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</si>
  <si>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</si>
  <si>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</si>
  <si>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</si>
  <si>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</si>
  <si>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</si>
  <si>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</si>
  <si>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</si>
  <si>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</si>
  <si>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</si>
  <si>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</si>
  <si>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</si>
  <si>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</si>
  <si>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</si>
  <si>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</si>
  <si>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</si>
  <si>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</si>
  <si>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</si>
  <si>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</si>
  <si>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</si>
  <si>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</si>
  <si>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</si>
  <si>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</si>
  <si>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</si>
  <si>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</si>
  <si>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</si>
  <si>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</si>
  <si>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</si>
  <si>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</si>
  <si>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</si>
  <si>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</si>
  <si>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</si>
  <si>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</si>
  <si>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</si>
  <si>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</si>
  <si>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</si>
  <si>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</si>
  <si>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</si>
  <si>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</si>
  <si>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</si>
  <si>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</si>
  <si>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</si>
  <si>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</si>
  <si>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</si>
  <si>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</si>
  <si>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</si>
  <si>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</si>
  <si>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</si>
  <si>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</si>
  <si>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</si>
  <si>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</si>
  <si>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</si>
  <si>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</si>
  <si>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</si>
  <si>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</si>
  <si>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</si>
  <si>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</si>
  <si>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</si>
  <si>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</si>
  <si>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</si>
  <si>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</si>
  <si>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</si>
  <si>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</si>
  <si>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</si>
  <si>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</si>
  <si>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</si>
  <si>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</si>
  <si>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</si>
  <si>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</si>
  <si>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</si>
  <si>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</si>
  <si>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</si>
  <si>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</si>
  <si>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</si>
  <si>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</si>
  <si>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</si>
  <si>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</si>
  <si>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</si>
  <si>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</si>
  <si>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</si>
  <si>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</si>
  <si>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</si>
  <si>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</si>
  <si>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</si>
  <si>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</si>
  <si>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</si>
  <si>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</si>
  <si>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</si>
  <si>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</si>
  <si>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</si>
  <si>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</si>
  <si>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</si>
  <si>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</si>
  <si>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</si>
  <si>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</si>
  <si>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</si>
  <si>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</si>
  <si>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</si>
  <si>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</si>
  <si>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</si>
  <si>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</si>
  <si>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</si>
  <si>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</si>
  <si>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</si>
  <si>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</si>
  <si>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</si>
  <si>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</si>
  <si>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</si>
  <si>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</si>
  <si>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</si>
  <si>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</si>
  <si>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</si>
  <si>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</si>
  <si>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</si>
  <si>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</si>
  <si>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</si>
  <si>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</si>
  <si>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</si>
  <si>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</si>
  <si>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</si>
  <si>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</si>
  <si>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</si>
  <si>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</si>
  <si>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</si>
  <si>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</si>
  <si>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</si>
  <si>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</si>
  <si>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</si>
  <si>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</si>
  <si>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</si>
  <si>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</si>
  <si>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</si>
  <si>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</si>
  <si>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</si>
  <si>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</si>
  <si>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</si>
  <si>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</si>
  <si>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</si>
  <si>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</si>
  <si>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</si>
  <si>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</si>
  <si>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</si>
  <si>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</si>
  <si>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</si>
  <si>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</si>
  <si>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</si>
  <si>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</si>
  <si>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</si>
  <si>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</si>
  <si>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</si>
  <si>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</si>
  <si>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</si>
  <si>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</si>
  <si>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</si>
  <si>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</si>
  <si>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</si>
  <si>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</si>
  <si>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</si>
  <si>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</si>
  <si>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</si>
  <si>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</si>
  <si>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</si>
  <si>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</si>
  <si>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</si>
  <si>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</si>
  <si>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</si>
  <si>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</si>
  <si>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</si>
  <si>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</si>
  <si>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</si>
  <si>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</si>
  <si>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</si>
  <si>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</si>
  <si>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</si>
  <si>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</si>
  <si>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</si>
  <si>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</si>
  <si>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</si>
  <si>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</si>
  <si>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</si>
  <si>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</si>
  <si>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</si>
  <si>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</si>
  <si>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</si>
  <si>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</si>
  <si>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</si>
  <si>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</si>
  <si>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</si>
  <si>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</si>
  <si>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</si>
  <si>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</si>
  <si>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</si>
  <si>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</si>
  <si>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</si>
  <si>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</si>
  <si>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</si>
  <si>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</si>
  <si>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</si>
  <si>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</si>
  <si>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</si>
  <si>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</si>
  <si>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</si>
  <si>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</si>
  <si>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</si>
  <si>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</si>
  <si>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</si>
  <si>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</si>
  <si>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</si>
  <si>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</si>
  <si>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</si>
  <si>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</si>
  <si>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</si>
  <si>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</si>
  <si>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</si>
  <si>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</si>
  <si>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</si>
  <si>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</si>
  <si>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</si>
  <si>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</si>
  <si>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</si>
  <si>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</si>
  <si>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</si>
  <si>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</si>
  <si>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</si>
  <si>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</si>
  <si>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</si>
  <si>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</si>
  <si>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</si>
  <si>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</si>
  <si>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</si>
  <si>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</si>
  <si>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</si>
  <si>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</si>
  <si>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</si>
  <si>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</si>
  <si>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</si>
  <si>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</si>
  <si>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</si>
  <si>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</si>
  <si>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</si>
  <si>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</si>
  <si>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</si>
  <si>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</si>
  <si>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</si>
  <si>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</si>
  <si>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</si>
  <si>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</si>
  <si>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</si>
  <si>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</si>
  <si>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</si>
  <si>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</si>
  <si>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</si>
  <si>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</si>
  <si>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</si>
  <si>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</si>
  <si>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</si>
  <si>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</si>
  <si>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</si>
  <si>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</si>
  <si>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</si>
  <si>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</si>
  <si>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</si>
  <si>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</si>
  <si>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</si>
  <si>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</si>
  <si>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</si>
  <si>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</si>
  <si>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</si>
  <si>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</si>
  <si>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</si>
  <si>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</si>
  <si>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</si>
  <si>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</si>
  <si>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</si>
  <si>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</si>
  <si>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</si>
  <si>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</si>
  <si>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</si>
  <si>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</si>
  <si>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</si>
  <si>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</si>
  <si>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</si>
  <si>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</si>
  <si>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</si>
  <si>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</si>
  <si>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</si>
  <si>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</si>
  <si>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</si>
  <si>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</si>
  <si>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</si>
  <si>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</si>
  <si>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</si>
  <si>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</si>
  <si>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</si>
  <si>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</si>
  <si>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</si>
  <si>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</si>
  <si>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</si>
  <si>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</si>
  <si>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</si>
  <si>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</si>
  <si>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</si>
  <si>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</si>
  <si>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</si>
  <si>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</si>
  <si>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</si>
  <si>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</si>
  <si>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</si>
  <si>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</si>
  <si>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</si>
  <si>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</si>
  <si>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</si>
  <si>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</si>
  <si>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</si>
  <si>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</si>
  <si>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</si>
  <si>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</si>
  <si>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</si>
  <si>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</si>
  <si>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</si>
  <si>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</si>
  <si>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</si>
  <si>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</si>
  <si>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</si>
  <si>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</si>
  <si>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</si>
  <si>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</si>
  <si>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</si>
  <si>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</si>
  <si>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</si>
  <si>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</si>
  <si>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</si>
  <si>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</si>
  <si>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</si>
  <si>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</si>
  <si>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</si>
  <si>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</si>
  <si>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</si>
  <si>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</si>
  <si>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</si>
  <si>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</si>
  <si>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</si>
  <si>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</si>
  <si>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</si>
  <si>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</si>
  <si>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</si>
  <si>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</si>
  <si>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</si>
  <si>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</si>
  <si>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</si>
  <si>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</si>
  <si>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</si>
  <si>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</si>
  <si>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</si>
  <si>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</si>
  <si>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</si>
  <si>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</si>
  <si>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</si>
  <si>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</si>
  <si>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</si>
  <si>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</si>
  <si>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</si>
  <si>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</si>
  <si>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</si>
  <si>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</si>
  <si>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</si>
  <si>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</si>
  <si>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</si>
  <si>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</si>
  <si>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</si>
  <si>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</si>
  <si>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</si>
  <si>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</si>
  <si>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</si>
  <si>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</si>
  <si>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</si>
  <si>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</si>
  <si>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</si>
  <si>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</si>
  <si>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</si>
  <si>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</si>
  <si>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</si>
  <si>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</si>
  <si>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</si>
  <si>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</si>
  <si>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</si>
  <si>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</si>
  <si>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</si>
  <si>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</si>
  <si>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</si>
  <si>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</si>
  <si>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</si>
  <si>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</si>
  <si>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</si>
  <si>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</si>
  <si>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</si>
  <si>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</si>
  <si>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</si>
  <si>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</si>
  <si>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</si>
  <si>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</si>
  <si>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</si>
  <si>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</si>
  <si>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</si>
  <si>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</si>
  <si>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</si>
  <si>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</si>
  <si>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</si>
  <si>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</si>
  <si>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</si>
  <si>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</si>
  <si>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</si>
  <si>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</si>
  <si>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</si>
  <si>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</si>
  <si>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</si>
  <si>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</si>
  <si>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</si>
  <si>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</si>
  <si>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</si>
  <si>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</si>
  <si>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</si>
  <si>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</si>
  <si>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</si>
  <si>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</si>
  <si>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</si>
  <si>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</si>
  <si>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</si>
  <si>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</si>
  <si>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</si>
  <si>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</si>
  <si>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</si>
  <si>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</si>
  <si>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</si>
  <si>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</si>
  <si>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</si>
  <si>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</si>
  <si>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</si>
  <si>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</si>
  <si>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</si>
  <si>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</si>
  <si>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</si>
  <si>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</si>
  <si>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</si>
  <si>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</si>
  <si>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</si>
  <si>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</si>
  <si>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</si>
  <si>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</si>
  <si>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</si>
  <si>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</si>
  <si>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</si>
  <si>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</si>
  <si>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</si>
  <si>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</si>
  <si>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</si>
  <si>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</si>
  <si>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</si>
  <si>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</si>
  <si>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</si>
  <si>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</si>
  <si>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</si>
  <si>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</si>
  <si>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</si>
  <si>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</si>
  <si>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</si>
  <si>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</si>
  <si>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</si>
  <si>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</si>
  <si>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</si>
  <si>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</si>
  <si>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</si>
  <si>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</si>
  <si>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</si>
  <si>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</si>
  <si>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</si>
  <si>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</si>
  <si>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</si>
  <si>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</si>
  <si>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</si>
  <si>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</si>
  <si>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</si>
  <si>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</si>
  <si>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</si>
  <si>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</si>
  <si>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</si>
  <si>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</si>
  <si>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</si>
  <si>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</si>
  <si>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</si>
  <si>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</si>
  <si>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</si>
  <si>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</si>
  <si>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</si>
  <si>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</si>
  <si>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</si>
  <si>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</si>
  <si>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</si>
  <si>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</si>
  <si>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</si>
  <si>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</si>
  <si>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</si>
  <si>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</si>
  <si>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</si>
  <si>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</si>
  <si>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</si>
  <si>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</si>
  <si>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</si>
  <si>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</si>
  <si>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</si>
  <si>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</si>
  <si>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</si>
  <si>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</si>
  <si>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</si>
  <si>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</si>
  <si>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</si>
  <si>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</si>
  <si>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</si>
  <si>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</si>
  <si>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</si>
  <si>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</si>
  <si>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</si>
  <si>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</si>
  <si>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</si>
  <si>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</si>
  <si>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</si>
  <si>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</si>
  <si>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</si>
  <si>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</si>
  <si>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</si>
  <si>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</si>
  <si>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</si>
  <si>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</si>
  <si>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</si>
  <si>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</si>
  <si>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</si>
  <si>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</si>
  <si>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</si>
  <si>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</si>
  <si>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</si>
  <si>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</si>
  <si>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</si>
  <si>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</si>
  <si>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</si>
  <si>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</si>
  <si>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</si>
  <si>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</si>
  <si>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</si>
  <si>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</si>
  <si>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</si>
  <si>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</si>
  <si>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</si>
  <si>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</si>
  <si>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</si>
  <si>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</si>
  <si>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</si>
  <si>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</si>
  <si>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</si>
  <si>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</si>
  <si>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</si>
  <si>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</si>
  <si>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</si>
  <si>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</si>
  <si>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</si>
  <si>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</si>
  <si>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</si>
  <si>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</si>
  <si>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</si>
  <si>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</si>
  <si>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</si>
  <si>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</si>
  <si>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</si>
  <si>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</si>
  <si>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</si>
  <si>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</si>
  <si>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</si>
  <si>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</si>
  <si>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</si>
  <si>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</si>
  <si>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</si>
  <si>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</si>
  <si>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</si>
  <si>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</si>
  <si>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</si>
  <si>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</si>
  <si>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</si>
  <si>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</si>
  <si>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</si>
  <si>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</si>
  <si>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</si>
  <si>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</si>
  <si>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</si>
  <si>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</si>
  <si>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</si>
  <si>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</si>
  <si>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</si>
  <si>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</si>
  <si>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</si>
  <si>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</si>
  <si>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</si>
  <si>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</si>
  <si>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</si>
  <si>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</si>
  <si>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</si>
  <si>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</si>
  <si>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</si>
  <si>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</si>
  <si>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</si>
  <si>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</si>
  <si>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</si>
  <si>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</si>
  <si>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</si>
  <si>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</si>
  <si>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</si>
  <si>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</si>
  <si>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</si>
  <si>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</si>
  <si>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</si>
  <si>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</si>
  <si>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</si>
  <si>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</si>
  <si>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</si>
  <si>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</si>
  <si>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</si>
  <si>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</si>
  <si>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</si>
  <si>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</si>
  <si>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</si>
  <si>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</si>
  <si>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</si>
  <si>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</si>
  <si>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</si>
  <si>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</si>
  <si>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</si>
  <si>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</si>
  <si>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</si>
  <si>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</si>
  <si>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</si>
  <si>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</si>
  <si>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</si>
  <si>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</si>
  <si>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</si>
  <si>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</si>
  <si>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</si>
  <si>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</si>
  <si>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</si>
  <si>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</si>
  <si>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</si>
  <si>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</si>
  <si>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</si>
  <si>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</si>
  <si>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</si>
  <si>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</si>
  <si>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</si>
  <si>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</si>
  <si>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</si>
  <si>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</si>
  <si>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</si>
  <si>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</si>
  <si>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</si>
  <si>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</si>
  <si>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</si>
  <si>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</si>
  <si>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</si>
  <si>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</si>
  <si>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</si>
  <si>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</si>
  <si>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</si>
  <si>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</si>
  <si>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</si>
  <si>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</si>
  <si>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</si>
  <si>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</si>
  <si>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</si>
  <si>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</si>
  <si>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</si>
  <si>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</si>
  <si>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</si>
  <si>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</si>
  <si>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</si>
  <si>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</si>
  <si>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</si>
  <si>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</si>
  <si>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</si>
  <si>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</si>
  <si>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</si>
  <si>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</si>
  <si>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</si>
  <si>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</si>
  <si>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</si>
  <si>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</si>
  <si>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</si>
  <si>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</si>
  <si>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</si>
  <si>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</si>
  <si>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</si>
  <si>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</si>
  <si>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</si>
  <si>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</si>
  <si>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</si>
  <si>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</si>
  <si>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</si>
  <si>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</si>
  <si>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</si>
  <si>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</si>
  <si>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</si>
  <si>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</si>
  <si>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</si>
  <si>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</si>
  <si>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</si>
  <si>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</si>
  <si>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</si>
  <si>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</si>
  <si>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</si>
  <si>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</si>
  <si>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</si>
  <si>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</si>
  <si>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</si>
  <si>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</si>
  <si>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</si>
  <si>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</si>
  <si>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</si>
  <si>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</si>
  <si>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</si>
  <si>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</si>
  <si>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</si>
  <si>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</si>
  <si>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</si>
  <si>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</si>
  <si>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</si>
  <si>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</si>
  <si>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</si>
  <si>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</si>
  <si>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</si>
  <si>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</si>
  <si>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</si>
  <si>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</si>
  <si>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</si>
  <si>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</si>
  <si>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</si>
  <si>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</si>
  <si>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</si>
  <si>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</si>
  <si>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</si>
  <si>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</si>
  <si>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</si>
  <si>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</si>
  <si>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</si>
  <si>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</si>
  <si>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</si>
  <si>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</si>
  <si>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</si>
  <si>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</si>
  <si>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</si>
  <si>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</si>
  <si>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</si>
  <si>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</si>
  <si>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</si>
  <si>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</si>
  <si>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</si>
  <si>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</si>
  <si>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</si>
  <si>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</si>
  <si>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</si>
  <si>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</si>
  <si>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</si>
  <si>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</si>
  <si>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</si>
  <si>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</si>
  <si>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</si>
  <si>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</si>
  <si>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</si>
  <si>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</si>
  <si>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</si>
  <si>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</si>
  <si>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</si>
  <si>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</si>
  <si>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</si>
  <si>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</si>
  <si>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</si>
  <si>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</si>
  <si>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</si>
  <si>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</si>
  <si>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</si>
  <si>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</si>
  <si>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</si>
  <si>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</si>
  <si>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</si>
  <si>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</si>
  <si>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</si>
  <si>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</si>
  <si>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</si>
  <si>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</si>
  <si>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</si>
  <si>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</si>
  <si>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</si>
  <si>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</si>
  <si>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</si>
  <si>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</si>
  <si>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</si>
  <si>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</si>
  <si>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</si>
  <si>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</si>
  <si>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</si>
  <si>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</si>
  <si>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</si>
  <si>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</si>
  <si>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</si>
  <si>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</si>
  <si>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</si>
  <si>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</si>
  <si>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</si>
  <si>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</si>
  <si>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</si>
  <si>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</si>
  <si>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</si>
  <si>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</si>
  <si>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</si>
  <si>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</si>
  <si>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</si>
  <si>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</si>
  <si>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</si>
  <si>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</si>
  <si>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</si>
  <si>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</si>
  <si>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</si>
  <si>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</si>
  <si>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</si>
  <si>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</si>
  <si>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</si>
  <si>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</si>
  <si>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</si>
  <si>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</si>
  <si>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</si>
  <si>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</si>
  <si>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</si>
  <si>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</si>
  <si>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</si>
  <si>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</si>
  <si>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</si>
  <si>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</si>
  <si>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</si>
  <si>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</si>
  <si>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</si>
  <si>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</si>
  <si>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</si>
  <si>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</si>
  <si>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</si>
  <si>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</si>
  <si>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</si>
  <si>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</si>
  <si>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</si>
  <si>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</si>
  <si>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</si>
  <si>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</si>
  <si>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</si>
  <si>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</si>
  <si>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</si>
  <si>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</si>
  <si>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</si>
  <si>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</si>
  <si>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</si>
  <si>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</si>
  <si>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</si>
  <si>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</si>
  <si>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</si>
  <si>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</si>
  <si>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</si>
  <si>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</si>
  <si>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</si>
  <si>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</si>
  <si>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</si>
  <si>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</si>
  <si>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</si>
  <si>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</si>
  <si>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</si>
  <si>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</si>
  <si>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</si>
  <si>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</si>
  <si>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</si>
  <si>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</si>
  <si>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</si>
  <si>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</si>
  <si>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</si>
  <si>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</si>
  <si>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</si>
  <si>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</si>
  <si>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</si>
  <si>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</si>
  <si>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</si>
  <si>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</si>
  <si>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</si>
  <si>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</si>
  <si>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</si>
  <si>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</si>
  <si>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</si>
  <si>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</si>
  <si>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</si>
  <si>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</si>
  <si>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</si>
  <si>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</si>
  <si>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</si>
  <si>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</si>
  <si>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</si>
  <si>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</si>
  <si>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</si>
  <si>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</si>
  <si>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</si>
  <si>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</si>
  <si>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</si>
  <si>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</si>
  <si>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</si>
  <si>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</si>
  <si>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</si>
  <si>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</si>
  <si>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</si>
  <si>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</si>
  <si>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</si>
  <si>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</si>
  <si>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</si>
  <si>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</si>
  <si>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</si>
  <si>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</si>
  <si>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</si>
  <si>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</si>
  <si>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</si>
  <si>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</si>
  <si>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</si>
  <si>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</si>
  <si>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</si>
  <si>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</si>
  <si>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</si>
  <si>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</si>
  <si>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</si>
  <si>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</si>
  <si>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</si>
  <si>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</si>
  <si>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</si>
  <si>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</si>
  <si>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</si>
  <si>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</si>
  <si>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</si>
  <si>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</si>
  <si>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</si>
  <si>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</si>
  <si>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</si>
  <si>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</si>
  <si>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</si>
  <si>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</si>
  <si>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</si>
  <si>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</si>
  <si>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</si>
  <si>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</si>
  <si>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</si>
  <si>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</si>
  <si>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</si>
  <si>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</si>
  <si>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</si>
  <si>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</si>
  <si>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</si>
  <si>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</si>
  <si>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</si>
  <si>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</si>
  <si>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</si>
  <si>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</si>
  <si>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</si>
  <si>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</si>
  <si>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</si>
  <si>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</si>
  <si>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</si>
  <si>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</si>
  <si>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</si>
  <si>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</si>
  <si>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</si>
  <si>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</si>
  <si>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</si>
  <si>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</si>
  <si>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</si>
  <si>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</si>
  <si>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</si>
  <si>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</si>
  <si>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</si>
  <si>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</si>
  <si>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</si>
  <si>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</si>
  <si>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</si>
  <si>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</si>
  <si>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</si>
  <si>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</si>
  <si>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</si>
  <si>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</si>
  <si>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</si>
  <si>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</si>
  <si>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</si>
  <si>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</si>
  <si>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</si>
  <si>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</si>
  <si>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</si>
  <si>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</si>
  <si>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</si>
  <si>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</si>
  <si>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</si>
  <si>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</si>
  <si>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</si>
  <si>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</si>
  <si>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</si>
  <si>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</si>
  <si>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</si>
  <si>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</si>
  <si>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</si>
  <si>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</si>
  <si>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</si>
  <si>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</si>
  <si>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</si>
  <si>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</si>
  <si>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</si>
  <si>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</si>
  <si>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</si>
  <si>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</si>
  <si>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</si>
  <si>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</si>
  <si>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</si>
  <si>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</si>
  <si>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</si>
  <si>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</si>
  <si>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</si>
  <si>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</si>
  <si>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</si>
  <si>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</si>
  <si>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</si>
  <si>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</si>
  <si>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</si>
  <si>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</si>
  <si>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</si>
  <si>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</si>
  <si>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</si>
  <si>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</si>
  <si>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</si>
  <si>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</si>
  <si>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</si>
  <si>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</si>
  <si>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</si>
  <si>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</si>
  <si>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</si>
  <si>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</si>
  <si>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</si>
  <si>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</si>
  <si>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</si>
  <si>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</si>
  <si>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</si>
  <si>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</si>
  <si>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</si>
  <si>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</si>
  <si>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</si>
  <si>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</si>
  <si>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</si>
  <si>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</si>
  <si>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</si>
  <si>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</si>
  <si>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</si>
  <si>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</si>
  <si>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</si>
  <si>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</si>
  <si>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</si>
  <si>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</si>
  <si>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</si>
  <si>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</si>
  <si>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</si>
  <si>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</si>
  <si>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</si>
  <si>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</si>
  <si>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</si>
  <si>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</si>
  <si>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</si>
  <si>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</si>
  <si>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</si>
  <si>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</si>
  <si>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</si>
  <si>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</si>
  <si>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</si>
  <si>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</si>
  <si>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</si>
  <si>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</si>
  <si>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</si>
  <si>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</si>
  <si>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</si>
  <si>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</si>
  <si>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</si>
  <si>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</si>
  <si>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</si>
  <si>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</si>
  <si>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</si>
  <si>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</si>
  <si>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</si>
  <si>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</si>
  <si>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</si>
  <si>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</si>
  <si>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</si>
  <si>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</si>
  <si>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</si>
  <si>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</si>
  <si>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</si>
  <si>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</si>
  <si>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</si>
  <si>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</si>
  <si>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</si>
  <si>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</si>
  <si>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</si>
  <si>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</si>
  <si>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</si>
  <si>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</si>
  <si>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</si>
  <si>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</si>
  <si>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</si>
  <si>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</si>
  <si>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</si>
  <si>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</si>
  <si>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</si>
  <si>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</si>
  <si>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</si>
  <si>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</si>
  <si>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</si>
  <si>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</si>
  <si>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</si>
  <si>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</si>
  <si>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</si>
  <si>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</si>
  <si>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</si>
  <si>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</si>
  <si>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</si>
  <si>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</si>
  <si>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</si>
  <si>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</si>
  <si>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</si>
  <si>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</si>
  <si>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</si>
  <si>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</si>
  <si>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</si>
  <si>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</si>
  <si>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</si>
  <si>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</si>
  <si>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</si>
  <si>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</si>
  <si>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</si>
  <si>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</si>
  <si>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</si>
  <si>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</si>
  <si>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</si>
  <si>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</si>
  <si>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</si>
  <si>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</si>
  <si>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</si>
  <si>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</si>
  <si>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</si>
  <si>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</si>
  <si>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</si>
  <si>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</si>
  <si>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</si>
  <si>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</si>
  <si>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</si>
  <si>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</si>
  <si>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</si>
  <si>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</si>
  <si>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</si>
  <si>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</si>
  <si>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</si>
  <si>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</si>
  <si>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</si>
  <si>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</si>
  <si>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</si>
  <si>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</si>
  <si>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</si>
  <si>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</si>
  <si>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</si>
  <si>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</si>
  <si>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</si>
  <si>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</si>
  <si>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</si>
  <si>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</si>
  <si>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</si>
  <si>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</si>
  <si>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</si>
  <si>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</si>
  <si>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</si>
  <si>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</si>
  <si>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</si>
  <si>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</si>
  <si>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</si>
  <si>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</si>
  <si>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</si>
  <si>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</si>
  <si>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</si>
  <si>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</si>
  <si>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</si>
  <si>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</si>
  <si>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</si>
  <si>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</si>
  <si>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</si>
  <si>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</si>
  <si>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</si>
  <si>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</si>
  <si>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</si>
  <si>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</si>
  <si>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</si>
  <si>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</si>
  <si>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</si>
  <si>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</si>
  <si>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</si>
  <si>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</si>
  <si>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</si>
  <si>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</si>
  <si>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</si>
  <si>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</si>
  <si>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</si>
  <si>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</si>
  <si>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</si>
  <si>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</si>
  <si>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</si>
  <si>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</si>
  <si>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</si>
  <si>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</si>
  <si>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</si>
  <si>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</si>
  <si>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</si>
  <si>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</si>
  <si>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</si>
  <si>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</si>
  <si>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</si>
  <si>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</si>
  <si>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</si>
  <si>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</si>
  <si>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</si>
  <si>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</si>
  <si>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</si>
  <si>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</si>
  <si>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</si>
  <si>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</si>
  <si>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</si>
  <si>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</si>
  <si>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</si>
  <si>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</si>
  <si>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</si>
  <si>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</si>
  <si>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</si>
  <si>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</si>
  <si>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</si>
  <si>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</si>
  <si>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</si>
  <si>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</si>
  <si>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</si>
  <si>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</si>
  <si>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</si>
  <si>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</si>
  <si>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</si>
  <si>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</si>
  <si>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</si>
  <si>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</si>
  <si>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</si>
  <si>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</si>
  <si>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</si>
  <si>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</si>
  <si>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</si>
  <si>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</si>
  <si>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</si>
  <si>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</si>
  <si>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</si>
  <si>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</si>
  <si>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</si>
  <si>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</si>
  <si>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</si>
  <si>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</si>
  <si>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</si>
  <si>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</si>
  <si>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</si>
  <si>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</si>
  <si>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</si>
  <si>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</si>
  <si>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</si>
  <si>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</si>
  <si>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</si>
  <si>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</si>
  <si>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</si>
  <si>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</si>
  <si>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</si>
  <si>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</si>
  <si>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</si>
  <si>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</si>
  <si>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</si>
  <si>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</si>
  <si>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</si>
  <si>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</si>
  <si>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</si>
  <si>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</si>
  <si>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</si>
  <si>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</si>
  <si>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</si>
  <si>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</si>
  <si>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</si>
  <si>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</si>
  <si>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</si>
  <si>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</si>
  <si>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</si>
  <si>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</si>
  <si>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</si>
  <si>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</si>
  <si>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</si>
  <si>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</si>
  <si>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</si>
  <si>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</si>
  <si>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</si>
  <si>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</si>
  <si>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</si>
  <si>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</si>
  <si>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</si>
  <si>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</si>
  <si>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</si>
  <si>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</si>
  <si>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</si>
  <si>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</si>
  <si>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</si>
  <si>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</si>
  <si>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</si>
  <si>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</si>
  <si>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</si>
  <si>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</si>
  <si>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</si>
  <si>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</si>
  <si>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</si>
  <si>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</si>
  <si>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</si>
  <si>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</si>
  <si>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</si>
  <si>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</si>
  <si>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</si>
  <si>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</si>
  <si>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</si>
  <si>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</si>
  <si>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</si>
  <si>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</si>
  <si>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</si>
  <si>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</si>
  <si>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</si>
  <si>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</si>
  <si>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</si>
  <si>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</si>
  <si>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</si>
  <si>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</si>
  <si>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</si>
  <si>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</si>
  <si>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</si>
  <si>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</si>
  <si>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</si>
  <si>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</si>
  <si>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</si>
  <si>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</si>
  <si>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</si>
  <si>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</si>
  <si>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</si>
  <si>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</si>
  <si>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</si>
  <si>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</si>
  <si>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</si>
  <si>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</si>
  <si>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</si>
  <si>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</si>
  <si>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</si>
  <si>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</si>
  <si>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</si>
  <si>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</si>
  <si>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</si>
  <si>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</si>
  <si>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</si>
  <si>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</si>
  <si>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</si>
  <si>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</si>
  <si>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</si>
  <si>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</si>
  <si>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</si>
  <si>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</si>
  <si>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</si>
  <si>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</si>
  <si>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</si>
  <si>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</si>
  <si>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</si>
  <si>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</si>
  <si>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</si>
  <si>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</si>
  <si>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</si>
  <si>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</si>
  <si>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</si>
  <si>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</si>
  <si>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</si>
  <si>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</si>
  <si>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</si>
  <si>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</si>
  <si>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</si>
  <si>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</si>
  <si>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</si>
  <si>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</si>
  <si>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</si>
  <si>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</si>
  <si>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</si>
  <si>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</si>
  <si>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</si>
  <si>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</si>
  <si>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</si>
  <si>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</si>
  <si>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</si>
  <si>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</si>
  <si>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</si>
  <si>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</si>
  <si>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</si>
  <si>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</si>
  <si>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</si>
  <si>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</si>
  <si>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</si>
  <si>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</si>
  <si>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</si>
  <si>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</si>
  <si>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</si>
  <si>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</si>
  <si>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</si>
  <si>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</si>
  <si>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</si>
  <si>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</si>
  <si>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</si>
  <si>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</si>
  <si>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</si>
  <si>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</si>
  <si>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</si>
  <si>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</si>
  <si>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</si>
  <si>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</si>
  <si>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</si>
  <si>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</si>
  <si>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</si>
  <si>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</si>
  <si>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</si>
  <si>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</si>
  <si>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</si>
  <si>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</si>
  <si>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</si>
  <si>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</si>
  <si>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</si>
  <si>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</si>
  <si>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</si>
  <si>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</si>
  <si>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</si>
  <si>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</si>
  <si>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</si>
  <si>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</si>
  <si>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</si>
  <si>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</si>
  <si>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</si>
  <si>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</si>
  <si>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</si>
  <si>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</si>
  <si>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</si>
  <si>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</si>
  <si>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</si>
  <si>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</si>
  <si>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</si>
  <si>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</si>
  <si>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</si>
  <si>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</si>
  <si>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</si>
  <si>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</si>
  <si>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</si>
  <si>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</si>
  <si>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</si>
  <si>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</si>
  <si>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</si>
  <si>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</si>
  <si>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</si>
  <si>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</si>
  <si>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</si>
  <si>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</si>
  <si>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</si>
  <si>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</si>
  <si>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</si>
  <si>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</si>
  <si>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</si>
  <si>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</si>
  <si>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</si>
  <si>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</si>
  <si>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</si>
  <si>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</si>
  <si>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</si>
  <si>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</si>
  <si>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</si>
  <si>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</si>
  <si>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</si>
  <si>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</si>
  <si>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</si>
  <si>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</si>
  <si>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</si>
  <si>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</si>
  <si>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</si>
  <si>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</si>
  <si>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</si>
  <si>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</si>
  <si>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</si>
  <si>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</si>
  <si>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</si>
  <si>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</si>
  <si>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</si>
  <si>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</si>
  <si>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</si>
  <si>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</si>
  <si>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</si>
  <si>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</si>
  <si>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</si>
  <si>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</si>
  <si>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</si>
  <si>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</si>
  <si>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</si>
  <si>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</si>
  <si>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</si>
  <si>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</si>
  <si>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</si>
  <si>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</si>
  <si>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</si>
  <si>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</si>
  <si>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</si>
  <si>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</si>
  <si>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</si>
  <si>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</si>
  <si>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</si>
  <si>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</si>
  <si>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</si>
  <si>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</si>
  <si>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</si>
  <si>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</si>
  <si>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</si>
  <si>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</si>
  <si>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</si>
  <si>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</si>
  <si>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</si>
  <si>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</si>
  <si>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</si>
  <si>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</si>
  <si>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</si>
  <si>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</si>
  <si>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</si>
  <si>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</si>
  <si>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</si>
  <si>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</si>
  <si>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</si>
  <si>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</si>
  <si>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</si>
  <si>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</si>
  <si>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</si>
  <si>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</si>
  <si>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</si>
  <si>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</si>
  <si>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</si>
  <si>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</si>
  <si>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</si>
  <si>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</si>
  <si>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</si>
  <si>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</si>
  <si>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</si>
  <si>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</si>
  <si>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</si>
  <si>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</si>
  <si>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</si>
  <si>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</si>
  <si>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</si>
  <si>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</si>
  <si>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</si>
  <si>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</si>
  <si>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</si>
  <si>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</si>
  <si>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</si>
  <si>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</si>
  <si>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</si>
  <si>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</si>
  <si>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</si>
  <si>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</si>
  <si>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</si>
  <si>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</si>
  <si>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</si>
  <si>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</si>
  <si>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</si>
  <si>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</si>
  <si>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</si>
  <si>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</si>
  <si>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</si>
  <si>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</si>
  <si>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</si>
  <si>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</si>
  <si>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</si>
  <si>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</si>
  <si>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</si>
  <si>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</si>
  <si>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</si>
  <si>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</si>
  <si>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</si>
  <si>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</si>
  <si>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</si>
  <si>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</si>
  <si>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</si>
  <si>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</si>
  <si>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</si>
  <si>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</si>
  <si>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</si>
  <si>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</si>
  <si>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</si>
  <si>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</si>
  <si>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</si>
  <si>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</si>
  <si>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</si>
  <si>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</si>
  <si>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</si>
  <si>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</si>
  <si>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</si>
  <si>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</si>
  <si>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</si>
  <si>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</si>
  <si>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</si>
  <si>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</si>
  <si>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</si>
  <si>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</si>
  <si>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</si>
  <si>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</si>
  <si>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</si>
  <si>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</si>
  <si>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</si>
  <si>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</si>
  <si>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</si>
  <si>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</si>
  <si>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</si>
  <si>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</si>
  <si>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</si>
  <si>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</si>
  <si>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</si>
  <si>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</si>
  <si>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</si>
  <si>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</si>
  <si>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</si>
  <si>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</si>
  <si>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</si>
  <si>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</si>
  <si>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</si>
  <si>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</si>
  <si>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</si>
  <si>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</si>
  <si>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</si>
  <si>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</si>
  <si>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</si>
  <si>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</si>
  <si>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</si>
  <si>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</si>
  <si>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</si>
  <si>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</si>
  <si>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</si>
  <si>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</si>
  <si>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</si>
  <si>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</si>
  <si>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</si>
  <si>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</si>
  <si>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</si>
  <si>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</si>
  <si>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</si>
  <si>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</si>
  <si>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</si>
  <si>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</si>
  <si>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</si>
  <si>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</si>
  <si>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</si>
  <si>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</si>
  <si>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</si>
  <si>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</si>
  <si>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</si>
  <si>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</si>
  <si>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</si>
  <si>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</si>
  <si>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</si>
  <si>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</si>
  <si>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</si>
  <si>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</si>
  <si>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</si>
  <si>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</si>
  <si>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</si>
  <si>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</si>
  <si>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</si>
  <si>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</si>
  <si>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</si>
  <si>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</si>
  <si>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</si>
  <si>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</si>
  <si>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</si>
  <si>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</si>
  <si>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</si>
  <si>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</si>
  <si>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</si>
  <si>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</si>
  <si>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</si>
  <si>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</si>
  <si>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</si>
  <si>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</si>
  <si>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</si>
  <si>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</si>
  <si>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</si>
  <si>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</si>
  <si>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</si>
  <si>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</si>
  <si>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</si>
  <si>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</si>
  <si>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</si>
  <si>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</si>
  <si>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</si>
  <si>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</si>
  <si>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</si>
  <si>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</si>
  <si>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</si>
  <si>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</si>
  <si>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</si>
  <si>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</si>
  <si>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</si>
  <si>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</si>
  <si>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</si>
  <si>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</si>
  <si>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</si>
  <si>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</si>
  <si>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</si>
  <si>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</si>
  <si>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</si>
  <si>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</si>
  <si>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</si>
  <si>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</si>
  <si>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</si>
  <si>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</si>
  <si>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</si>
  <si>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</si>
  <si>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</si>
  <si>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</si>
  <si>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</si>
  <si>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</si>
  <si>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</si>
  <si>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</si>
  <si>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</si>
  <si>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</si>
  <si>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</si>
  <si>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</si>
  <si>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</si>
  <si>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</si>
  <si>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</si>
  <si>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</si>
  <si>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</si>
  <si>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</si>
  <si>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</si>
  <si>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</si>
  <si>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</si>
  <si>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</si>
  <si>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</si>
  <si>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</si>
  <si>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</si>
  <si>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</si>
  <si>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</si>
  <si>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</si>
  <si>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</si>
  <si>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</si>
  <si>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</si>
  <si>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</si>
  <si>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</si>
  <si>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</si>
  <si>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</si>
  <si>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</si>
  <si>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</si>
  <si>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</si>
  <si>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</si>
  <si>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</si>
  <si>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</si>
  <si>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</si>
  <si>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</si>
  <si>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</si>
  <si>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</si>
  <si>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</si>
  <si>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</si>
  <si>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</si>
  <si>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</si>
  <si>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</si>
  <si>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</si>
  <si>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</si>
  <si>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</si>
  <si>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</si>
  <si>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</si>
  <si>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</si>
  <si>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</si>
  <si>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</si>
  <si>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</si>
  <si>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</si>
  <si>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</si>
  <si>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</si>
  <si>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</si>
  <si>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</si>
  <si>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</si>
  <si>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</si>
  <si>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</si>
  <si>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</si>
  <si>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</si>
  <si>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</si>
  <si>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</si>
  <si>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</si>
  <si>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</si>
  <si>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</si>
  <si>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</si>
  <si>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</si>
  <si>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</si>
  <si>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</si>
  <si>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</si>
  <si>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</si>
  <si>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</si>
  <si>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</si>
  <si>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</si>
  <si>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</si>
  <si>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</si>
  <si>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</si>
  <si>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</si>
  <si>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</si>
  <si>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</si>
  <si>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</si>
  <si>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</si>
  <si>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</si>
  <si>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</si>
  <si>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</si>
  <si>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</si>
  <si>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</si>
  <si>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</si>
  <si>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</si>
  <si>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</si>
  <si>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</si>
  <si>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</si>
  <si>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</si>
  <si>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</si>
  <si>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</si>
  <si>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</si>
  <si>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</si>
  <si>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</si>
  <si>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</si>
  <si>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</si>
  <si>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</si>
  <si>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</si>
  <si>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</si>
  <si>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</si>
  <si>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</si>
  <si>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</si>
  <si>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</si>
  <si>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</si>
  <si>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</si>
  <si>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</si>
  <si>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</si>
  <si>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</si>
  <si>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</si>
  <si>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</si>
  <si>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</si>
  <si>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</si>
  <si>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</si>
  <si>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</si>
  <si>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</si>
  <si>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</si>
  <si>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</si>
  <si>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</si>
  <si>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</si>
  <si>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</si>
  <si>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</si>
  <si>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</si>
  <si>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</si>
  <si>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</si>
  <si>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</si>
  <si>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</si>
  <si>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</si>
  <si>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</si>
  <si>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</si>
  <si>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</si>
  <si>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</si>
  <si>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</si>
  <si>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</si>
  <si>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</si>
  <si>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</si>
  <si>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</si>
  <si>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</si>
  <si>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</si>
  <si>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</si>
  <si>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</si>
  <si>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</si>
  <si>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</si>
  <si>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</si>
  <si>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</si>
  <si>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</si>
  <si>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</si>
  <si>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</si>
  <si>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</si>
  <si>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</si>
  <si>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</si>
  <si>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</si>
  <si>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</si>
  <si>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</si>
  <si>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</si>
  <si>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</si>
  <si>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</si>
  <si>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</si>
  <si>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</si>
  <si>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</si>
  <si>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</si>
  <si>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</si>
  <si>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</si>
  <si>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</si>
  <si>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</si>
  <si>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</si>
  <si>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</si>
  <si>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</si>
  <si>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</si>
  <si>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</si>
  <si>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</si>
  <si>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</si>
  <si>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</si>
  <si>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</si>
  <si>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</si>
  <si>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</si>
  <si>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</si>
  <si>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</si>
  <si>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</si>
  <si>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</si>
  <si>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</si>
  <si>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</si>
  <si>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</si>
  <si>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</si>
  <si>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</si>
  <si>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</si>
  <si>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</si>
  <si>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</si>
  <si>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</si>
  <si>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</si>
  <si>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</si>
  <si>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</si>
  <si>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</si>
  <si>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</si>
  <si>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</si>
  <si>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</si>
  <si>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</si>
  <si>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</si>
  <si>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</si>
  <si>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</si>
  <si>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</si>
  <si>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</si>
  <si>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</si>
  <si>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</si>
  <si>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</si>
  <si>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</si>
  <si>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</si>
  <si>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</si>
  <si>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</si>
  <si>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</si>
  <si>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</si>
  <si>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</si>
  <si>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</si>
  <si>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</si>
  <si>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</si>
  <si>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</si>
  <si>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</si>
  <si>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</si>
  <si>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</si>
  <si>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</si>
  <si>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</si>
  <si>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</si>
  <si>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</si>
  <si>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</si>
  <si>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</si>
  <si>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</si>
  <si>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</si>
  <si>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</si>
  <si>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</si>
  <si>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</si>
  <si>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</si>
  <si>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</si>
  <si>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</si>
  <si>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</si>
  <si>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</si>
  <si>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</si>
  <si>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</si>
  <si>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</si>
  <si>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</si>
  <si>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</si>
  <si>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</si>
  <si>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</si>
  <si>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</si>
  <si>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</si>
  <si>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</si>
  <si>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</si>
  <si>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</si>
  <si>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</si>
  <si>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</si>
  <si>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</si>
  <si>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</si>
  <si>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</si>
  <si>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</si>
  <si>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</si>
  <si>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</si>
  <si>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</si>
  <si>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</si>
  <si>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</si>
  <si>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</si>
  <si>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</si>
  <si>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</si>
  <si>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</si>
  <si>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</si>
  <si>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</si>
  <si>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</si>
  <si>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</si>
  <si>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</si>
  <si>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</si>
  <si>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</si>
  <si>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</si>
  <si>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</si>
  <si>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</si>
  <si>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</si>
  <si>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</si>
  <si>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</si>
  <si>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</si>
  <si>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</si>
  <si>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</si>
  <si>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</si>
  <si>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</si>
  <si>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</si>
  <si>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</si>
  <si>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</si>
  <si>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</si>
  <si>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</si>
  <si>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</si>
  <si>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</si>
  <si>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</si>
  <si>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</si>
  <si>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</si>
  <si>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</si>
  <si>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</si>
  <si>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</si>
  <si>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</si>
  <si>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</si>
  <si>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</si>
  <si>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</si>
  <si>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</si>
  <si>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</si>
  <si>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</si>
  <si>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</si>
  <si>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</si>
  <si>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</si>
  <si>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</si>
  <si>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</si>
  <si>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</si>
  <si>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</si>
  <si>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</si>
  <si>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</si>
  <si>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</si>
  <si>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</si>
  <si>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</si>
  <si>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</si>
  <si>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</si>
  <si>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</si>
  <si>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</si>
  <si>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</si>
  <si>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</si>
  <si>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</si>
  <si>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</si>
  <si>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</si>
  <si>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</si>
  <si>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</si>
  <si>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</si>
  <si>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</si>
  <si>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</si>
  <si>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</si>
  <si>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</si>
  <si>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</si>
  <si>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</si>
  <si>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</si>
  <si>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</si>
  <si>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</si>
  <si>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</si>
  <si>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</si>
  <si>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</si>
  <si>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</si>
  <si>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</si>
  <si>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</si>
  <si>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</si>
  <si>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</si>
  <si>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</si>
  <si>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</si>
  <si>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</si>
  <si>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</si>
  <si>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</si>
  <si>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</si>
  <si>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</si>
  <si>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</si>
  <si>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</si>
  <si>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</si>
  <si>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</si>
  <si>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</si>
  <si>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</si>
  <si>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</si>
  <si>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</si>
  <si>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</si>
  <si>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</si>
  <si>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</si>
  <si>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</si>
  <si>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</si>
  <si>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</si>
  <si>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</si>
  <si>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</si>
  <si>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</si>
  <si>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</si>
  <si>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</si>
  <si>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</si>
  <si>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</si>
  <si>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</si>
  <si>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</si>
  <si>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</si>
  <si>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</si>
  <si>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</si>
  <si>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</si>
  <si>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</si>
  <si>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</si>
  <si>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</si>
  <si>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</si>
  <si>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</si>
  <si>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</si>
  <si>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</si>
  <si>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</si>
  <si>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</si>
  <si>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</si>
  <si>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</si>
  <si>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</si>
  <si>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</si>
  <si>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</si>
  <si>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</si>
  <si>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</si>
  <si>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</si>
  <si>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</si>
  <si>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</si>
  <si>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</si>
  <si>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</si>
  <si>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</si>
  <si>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</si>
  <si>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</si>
  <si>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</si>
  <si>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</si>
  <si>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</si>
  <si>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</si>
  <si>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</si>
  <si>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</si>
  <si>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</si>
  <si>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</si>
  <si>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</si>
  <si>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</si>
  <si>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</si>
  <si>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</si>
  <si>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</si>
  <si>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</si>
  <si>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</si>
  <si>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</si>
  <si>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</si>
  <si>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</si>
  <si>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</si>
  <si>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</si>
  <si>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</si>
  <si>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</si>
  <si>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</si>
  <si>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</si>
  <si>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</si>
  <si>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</si>
  <si>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</si>
  <si>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</si>
  <si>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</si>
  <si>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</si>
  <si>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</si>
  <si>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</si>
  <si>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</si>
  <si>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</si>
  <si>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</si>
  <si>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</si>
  <si>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</si>
  <si>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</si>
  <si>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</si>
  <si>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</si>
  <si>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</si>
  <si>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</si>
  <si>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</si>
  <si>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</si>
  <si>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</si>
  <si>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</si>
  <si>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</si>
  <si>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</si>
  <si>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</si>
  <si>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</si>
  <si>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</si>
  <si>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</si>
  <si>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</si>
  <si>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</si>
  <si>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</si>
  <si>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</si>
  <si>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</si>
  <si>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</si>
  <si>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</si>
  <si>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</si>
  <si>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</si>
  <si>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</si>
  <si>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</si>
  <si>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</si>
  <si>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</si>
  <si>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</si>
  <si>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</si>
  <si>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</si>
  <si>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</si>
  <si>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</si>
  <si>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</si>
  <si>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</si>
  <si>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</si>
  <si>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</si>
  <si>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</si>
  <si>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</si>
  <si>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</si>
  <si>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</si>
  <si>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</si>
  <si>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</si>
  <si>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</si>
  <si>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</si>
  <si>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</si>
  <si>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</si>
  <si>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</si>
  <si>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</si>
  <si>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</si>
  <si>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</si>
  <si>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</si>
  <si>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</si>
  <si>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</si>
  <si>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</si>
  <si>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</si>
  <si>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</si>
  <si>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</si>
  <si>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</si>
  <si>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</si>
  <si>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</si>
  <si>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</si>
  <si>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</si>
  <si>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</si>
  <si>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</si>
  <si>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</si>
  <si>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</si>
  <si>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</si>
  <si>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</si>
  <si>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</si>
  <si>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</si>
  <si>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</si>
  <si>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</si>
  <si>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</si>
  <si>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</si>
  <si>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</si>
  <si>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</si>
  <si>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</si>
  <si>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</si>
  <si>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</si>
  <si>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</si>
  <si>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</si>
  <si>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</si>
  <si>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</si>
  <si>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</si>
  <si>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</si>
  <si>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</si>
  <si>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</si>
  <si>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</si>
  <si>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</si>
  <si>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</si>
  <si>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</si>
  <si>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</si>
  <si>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</si>
  <si>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</si>
  <si>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</si>
  <si>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</si>
  <si>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</si>
  <si>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</si>
  <si>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</si>
  <si>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</si>
  <si>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</si>
  <si>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</si>
  <si>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</si>
  <si>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</si>
  <si>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</si>
  <si>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</si>
  <si>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</si>
  <si>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</si>
  <si>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</si>
  <si>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</si>
  <si>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</si>
  <si>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</si>
  <si>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</si>
  <si>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</si>
  <si>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</si>
  <si>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</si>
  <si>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</si>
  <si>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</si>
  <si>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</si>
  <si>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</si>
  <si>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</si>
  <si>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</si>
  <si>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</si>
  <si>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</si>
  <si>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</si>
  <si>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</si>
  <si>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</si>
  <si>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</si>
  <si>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</si>
  <si>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</si>
  <si>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</si>
  <si>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</si>
  <si>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</si>
  <si>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</si>
  <si>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</si>
  <si>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</si>
  <si>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</si>
  <si>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</si>
  <si>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</si>
  <si>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</si>
  <si>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</si>
  <si>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</si>
  <si>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</si>
  <si>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</si>
  <si>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</si>
  <si>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</si>
  <si>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</si>
  <si>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</si>
  <si>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</si>
  <si>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</si>
  <si>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</si>
  <si>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</si>
  <si>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</si>
  <si>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</si>
  <si>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</si>
  <si>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</si>
  <si>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</si>
  <si>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</si>
  <si>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</si>
  <si>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</si>
  <si>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</si>
  <si>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</si>
  <si>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</si>
  <si>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</si>
  <si>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</si>
  <si>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</si>
  <si>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</si>
  <si>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</si>
  <si>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</si>
  <si>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</si>
  <si>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</si>
  <si>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</si>
  <si>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</si>
  <si>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</si>
  <si>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</si>
  <si>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</si>
  <si>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</si>
  <si>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</si>
  <si>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</si>
  <si>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</si>
  <si>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</si>
  <si>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</si>
  <si>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</si>
  <si>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</si>
  <si>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</si>
  <si>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</si>
  <si>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</si>
  <si>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</si>
  <si>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</si>
  <si>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</si>
  <si>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</si>
  <si>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</si>
  <si>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</si>
  <si>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</si>
  <si>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</si>
  <si>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</si>
  <si>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</si>
  <si>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</si>
  <si>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</si>
  <si>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</si>
  <si>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</si>
  <si>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</si>
  <si>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</si>
  <si>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</si>
  <si>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</si>
  <si>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</si>
  <si>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</si>
  <si>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</si>
  <si>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</si>
  <si>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</si>
  <si>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</si>
  <si>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</si>
  <si>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</si>
  <si>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</si>
  <si>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</si>
  <si>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</si>
  <si>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</si>
  <si>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</si>
  <si>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</si>
  <si>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</si>
  <si>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</si>
  <si>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</si>
  <si>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</si>
  <si>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</si>
  <si>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</si>
  <si>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</si>
  <si>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</si>
  <si>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</si>
  <si>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</si>
  <si>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</si>
  <si>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</si>
  <si>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</si>
  <si>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</si>
  <si>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</si>
  <si>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</si>
  <si>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</si>
  <si>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</si>
  <si>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</si>
  <si>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</si>
  <si>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</si>
  <si>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</si>
  <si>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</si>
  <si>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</si>
  <si>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</si>
  <si>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</si>
  <si>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</si>
  <si>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</si>
  <si>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</si>
  <si>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</si>
  <si>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</si>
  <si>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</si>
  <si>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</si>
  <si>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</si>
  <si>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</si>
  <si>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</si>
  <si>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</si>
  <si>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</si>
  <si>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</si>
  <si>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</si>
  <si>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</si>
  <si>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</si>
  <si>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</si>
  <si>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</si>
  <si>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</si>
  <si>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</si>
  <si>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</si>
  <si>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</si>
  <si>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</si>
  <si>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</si>
  <si>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</si>
  <si>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</si>
  <si>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</si>
  <si>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</si>
  <si>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</si>
  <si>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</si>
  <si>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</si>
  <si>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</si>
  <si>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</si>
  <si>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</si>
  <si>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</si>
  <si>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</si>
  <si>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</si>
  <si>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</si>
  <si>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</si>
  <si>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</si>
  <si>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</si>
  <si>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</si>
  <si>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</si>
  <si>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</si>
  <si>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</si>
  <si>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</si>
  <si>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</si>
  <si>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</si>
  <si>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</si>
  <si>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</si>
  <si>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</si>
  <si>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</si>
  <si>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</si>
  <si>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</si>
  <si>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</si>
  <si>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</si>
  <si>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</si>
  <si>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</si>
  <si>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</si>
  <si>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</si>
  <si>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</si>
  <si>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</si>
  <si>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</si>
  <si>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</si>
  <si>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</si>
  <si>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</si>
  <si>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</si>
  <si>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</si>
  <si>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</si>
  <si>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</si>
  <si>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</si>
  <si>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</si>
  <si>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</si>
  <si>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</si>
  <si>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</si>
  <si>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</si>
  <si>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</si>
  <si>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</si>
  <si>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</si>
  <si>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</si>
  <si>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</si>
  <si>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</si>
  <si>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</si>
  <si>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</si>
  <si>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</si>
  <si>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</si>
  <si>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</si>
  <si>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</si>
  <si>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</si>
  <si>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</si>
  <si>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</si>
  <si>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</si>
  <si>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</si>
  <si>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</si>
  <si>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</si>
  <si>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</si>
  <si>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</si>
  <si>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</si>
  <si>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</si>
  <si>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</si>
  <si>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</si>
  <si>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</si>
  <si>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</si>
  <si>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</si>
  <si>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</si>
  <si>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</si>
  <si>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</si>
  <si>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</si>
  <si>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</si>
  <si>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</si>
  <si>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</si>
  <si>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</si>
  <si>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</si>
  <si>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</si>
  <si>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</si>
  <si>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</si>
  <si>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</si>
  <si>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</si>
  <si>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</si>
  <si>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</si>
  <si>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</si>
  <si>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</si>
  <si>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</si>
  <si>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</si>
  <si>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</si>
  <si>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</si>
  <si>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</si>
  <si>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</si>
  <si>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</si>
  <si>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</si>
  <si>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</si>
  <si>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</si>
  <si>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</si>
  <si>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</si>
  <si>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</si>
  <si>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</si>
  <si>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</si>
  <si>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</si>
  <si>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</si>
  <si>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</si>
  <si>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</si>
  <si>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</si>
  <si>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</si>
  <si>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</si>
  <si>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</si>
  <si>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</si>
  <si>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</si>
  <si>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</si>
  <si>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</si>
  <si>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</si>
  <si>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</si>
  <si>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</si>
  <si>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</si>
  <si>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</si>
  <si>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</si>
  <si>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</si>
  <si>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</si>
  <si>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</si>
  <si>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</si>
  <si>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</si>
  <si>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</si>
  <si>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</si>
  <si>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</si>
  <si>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</si>
  <si>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</si>
  <si>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</si>
  <si>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</si>
  <si>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</si>
  <si>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</si>
  <si>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</si>
  <si>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</si>
  <si>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</si>
  <si>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</si>
  <si>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</si>
  <si>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</si>
  <si>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</si>
  <si>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</si>
  <si>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</si>
  <si>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</si>
  <si>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</si>
  <si>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</si>
  <si>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</si>
  <si>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</si>
  <si>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</si>
  <si>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</si>
  <si>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</si>
  <si>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</si>
  <si>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</si>
  <si>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</si>
  <si>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</si>
  <si>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</si>
  <si>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</si>
  <si>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</si>
  <si>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</si>
  <si>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</si>
  <si>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</si>
  <si>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</si>
  <si>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</si>
  <si>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</si>
  <si>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</si>
  <si>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</si>
  <si>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</si>
  <si>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</si>
  <si>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</si>
  <si>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</si>
  <si>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</si>
  <si>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</si>
  <si>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</si>
  <si>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</si>
  <si>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</si>
  <si>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</si>
  <si>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</si>
  <si>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</si>
  <si>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</si>
  <si>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</si>
  <si>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</si>
  <si>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</si>
  <si>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</si>
  <si>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</si>
  <si>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</si>
  <si>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</si>
  <si>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</si>
  <si>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</si>
  <si>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</si>
  <si>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</si>
  <si>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</si>
  <si>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</si>
  <si>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</si>
  <si>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</si>
  <si>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</si>
  <si>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</si>
  <si>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</si>
  <si>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</si>
  <si>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</si>
  <si>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</si>
  <si>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</si>
  <si>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</si>
  <si>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</si>
  <si>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</si>
  <si>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</si>
  <si>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</si>
  <si>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</si>
  <si>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</si>
  <si>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</si>
  <si>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</si>
  <si>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</si>
  <si>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</si>
  <si>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</si>
  <si>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</si>
  <si>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</si>
  <si>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</si>
  <si>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</si>
  <si>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</si>
  <si>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</si>
  <si>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</si>
  <si>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</si>
  <si>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</si>
  <si>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</si>
  <si>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</si>
  <si>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</si>
  <si>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</si>
  <si>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</si>
  <si>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</si>
  <si>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</si>
  <si>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</si>
  <si>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</si>
  <si>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</si>
  <si>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</si>
  <si>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</si>
  <si>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</si>
  <si>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</si>
  <si>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</si>
  <si>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</si>
  <si>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</si>
  <si>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</si>
  <si>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</si>
  <si>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</si>
  <si>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</si>
  <si>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</si>
  <si>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</si>
  <si>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</si>
  <si>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</si>
  <si>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</si>
  <si>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</si>
  <si>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</si>
  <si>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</si>
  <si>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</si>
  <si>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</si>
  <si>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</si>
  <si>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</si>
  <si>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</si>
  <si>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</si>
  <si>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</si>
  <si>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</si>
  <si>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</si>
  <si>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</si>
  <si>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</si>
  <si>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</si>
  <si>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</si>
  <si>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</si>
  <si>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</si>
  <si>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</si>
  <si>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</si>
  <si>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</si>
  <si>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</si>
  <si>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</si>
  <si>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</si>
  <si>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</si>
  <si>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</si>
  <si>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</si>
  <si>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</si>
  <si>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</si>
  <si>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</si>
  <si>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</si>
  <si>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</si>
  <si>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</si>
  <si>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</si>
  <si>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</si>
  <si>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</si>
  <si>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</si>
  <si>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</si>
  <si>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</si>
  <si>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</si>
  <si>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</si>
  <si>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</si>
  <si>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</si>
  <si>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</si>
  <si>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</si>
  <si>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</si>
  <si>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</si>
  <si>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</si>
  <si>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</si>
  <si>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</si>
  <si>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</si>
  <si>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</si>
  <si>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</si>
  <si>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</si>
  <si>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</si>
  <si>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</si>
  <si>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</si>
  <si>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</si>
  <si>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</si>
  <si>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</si>
  <si>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</si>
  <si>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</si>
  <si>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</si>
  <si>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</si>
  <si>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</si>
  <si>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</si>
  <si>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</si>
  <si>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</si>
  <si>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</si>
  <si>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</si>
  <si>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</si>
  <si>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</si>
  <si>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</si>
  <si>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</si>
  <si>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</si>
  <si>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</si>
  <si>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</si>
  <si>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</si>
  <si>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</si>
  <si>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</si>
  <si>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</si>
  <si>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</si>
  <si>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</si>
  <si>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</si>
  <si>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</si>
  <si>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</si>
  <si>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</si>
  <si>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</si>
  <si>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</si>
  <si>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</si>
  <si>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</si>
  <si>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</si>
  <si>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</si>
  <si>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</si>
  <si>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</si>
  <si>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</si>
  <si>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</si>
  <si>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</si>
  <si>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</si>
  <si>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</si>
  <si>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</si>
  <si>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</si>
  <si>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</si>
  <si>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</si>
  <si>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</si>
  <si>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</si>
  <si>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</si>
  <si>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</si>
  <si>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</si>
  <si>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</si>
  <si>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</si>
  <si>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</si>
  <si>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</si>
  <si>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</si>
  <si>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</si>
  <si>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</si>
  <si>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</si>
  <si>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</si>
  <si>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</si>
  <si>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</si>
  <si>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</si>
  <si>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</si>
  <si>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</si>
  <si>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</si>
  <si>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</si>
  <si>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</si>
  <si>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</si>
  <si>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</si>
  <si>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</si>
  <si>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</si>
  <si>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</si>
  <si>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</si>
  <si>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</si>
  <si>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</si>
  <si>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</si>
  <si>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</si>
  <si>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</si>
  <si>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</si>
  <si>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</si>
  <si>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</si>
  <si>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</si>
  <si>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</si>
  <si>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</si>
  <si>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</si>
  <si>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</si>
  <si>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</si>
  <si>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</si>
  <si>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</si>
  <si>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</si>
  <si>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</si>
  <si>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</si>
  <si>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</si>
  <si>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</si>
  <si>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</si>
  <si>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</si>
  <si>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</si>
  <si>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</si>
  <si>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</si>
  <si>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</si>
  <si>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</si>
  <si>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</si>
  <si>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</si>
  <si>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</si>
  <si>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</si>
  <si>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</si>
  <si>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</si>
  <si>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</si>
  <si>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</si>
  <si>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</si>
  <si>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</si>
  <si>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</si>
  <si>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</si>
  <si>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</si>
  <si>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</si>
  <si>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</si>
  <si>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</si>
  <si>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</si>
  <si>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</si>
  <si>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</si>
  <si>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</si>
  <si>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</si>
  <si>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</si>
  <si>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</si>
  <si>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</si>
  <si>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</si>
  <si>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</si>
  <si>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</si>
  <si>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</si>
  <si>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</si>
  <si>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</si>
  <si>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</si>
  <si>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</si>
  <si>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</si>
  <si>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</si>
  <si>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</si>
  <si>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</si>
  <si>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</si>
  <si>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</si>
  <si>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</si>
  <si>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</si>
  <si>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</si>
  <si>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</si>
  <si>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</si>
  <si>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</si>
  <si>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</si>
  <si>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</si>
  <si>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</si>
  <si>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</si>
  <si>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</si>
  <si>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</si>
  <si>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</si>
  <si>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</si>
  <si>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</si>
  <si>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</si>
  <si>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</si>
  <si>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</si>
  <si>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</si>
  <si>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</si>
  <si>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</si>
  <si>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</si>
  <si>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</si>
  <si>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</si>
  <si>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</si>
  <si>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</si>
  <si>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</si>
  <si>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</si>
  <si>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</si>
  <si>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</si>
  <si>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</si>
  <si>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</si>
  <si>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</si>
  <si>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</si>
  <si>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</si>
  <si>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</si>
  <si>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</si>
  <si>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</si>
  <si>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</si>
  <si>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</si>
  <si>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</si>
  <si>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</si>
  <si>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</si>
  <si>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</si>
  <si>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</si>
  <si>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</si>
  <si>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</si>
  <si>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</si>
  <si>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</si>
  <si>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</si>
  <si>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</si>
  <si>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</si>
  <si>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</si>
  <si>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</si>
  <si>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</si>
  <si>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</si>
  <si>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</si>
  <si>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</si>
  <si>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</si>
  <si>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</si>
  <si>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</si>
  <si>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</si>
  <si>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</si>
  <si>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</si>
  <si>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</si>
  <si>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</si>
  <si>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</si>
  <si>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</si>
  <si>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</si>
  <si>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</si>
  <si>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</si>
  <si>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</si>
  <si>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</si>
  <si>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</si>
  <si>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</si>
  <si>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</si>
  <si>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</si>
  <si>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</si>
  <si>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</si>
  <si>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</si>
  <si>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</si>
  <si>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</si>
  <si>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</si>
  <si>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</si>
  <si>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</si>
  <si>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</si>
  <si>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</si>
  <si>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</si>
  <si>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</si>
  <si>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</si>
  <si>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</si>
  <si>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</si>
  <si>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</si>
  <si>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</si>
  <si>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</si>
  <si>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</si>
  <si>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</si>
  <si>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</si>
  <si>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</si>
  <si>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</si>
  <si>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</si>
  <si>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</si>
  <si>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</si>
  <si>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</si>
  <si>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</si>
  <si>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</si>
  <si>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</si>
  <si>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</si>
  <si>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</si>
  <si>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</si>
  <si>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</si>
  <si>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</si>
  <si>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</si>
  <si>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</si>
  <si>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</si>
  <si>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</si>
  <si>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</si>
  <si>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</si>
  <si>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</si>
  <si>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</si>
  <si>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</si>
  <si>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</si>
  <si>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</si>
  <si>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</si>
  <si>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</si>
  <si>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</si>
  <si>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</si>
  <si>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</si>
  <si>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</si>
  <si>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</si>
  <si>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</si>
  <si>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</si>
  <si>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</si>
  <si>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</si>
  <si>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</si>
  <si>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</si>
  <si>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</si>
  <si>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</si>
  <si>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</si>
  <si>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</si>
  <si>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</si>
  <si>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</si>
  <si>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</si>
  <si>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</si>
  <si>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</si>
  <si>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</si>
  <si>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</si>
  <si>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</si>
  <si>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</si>
  <si>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</si>
  <si>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</si>
  <si>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</si>
  <si>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</si>
  <si>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</si>
  <si>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</si>
  <si>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</si>
  <si>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</si>
  <si>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</si>
  <si>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</si>
  <si>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</si>
  <si>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</si>
  <si>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</si>
  <si>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</si>
  <si>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</si>
  <si>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</si>
  <si>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</si>
  <si>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</si>
  <si>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</si>
  <si>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</si>
  <si>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</si>
  <si>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</si>
  <si>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</si>
  <si>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</si>
  <si>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</si>
  <si>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</si>
  <si>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</si>
  <si>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</si>
  <si>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</si>
  <si>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</si>
  <si>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</si>
  <si>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</si>
  <si>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</si>
  <si>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</si>
  <si>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</si>
  <si>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</si>
  <si>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</si>
  <si>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</si>
  <si>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</si>
  <si>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</si>
  <si>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</si>
  <si>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</si>
  <si>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</si>
  <si>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</si>
  <si>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</si>
  <si>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</si>
  <si>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</si>
  <si>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</si>
  <si>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</si>
  <si>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</si>
  <si>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</si>
  <si>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</si>
  <si>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</si>
  <si>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</si>
  <si>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</si>
  <si>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</si>
  <si>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</si>
  <si>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</si>
  <si>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</si>
  <si>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</si>
  <si>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</si>
  <si>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</si>
  <si>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</si>
  <si>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</si>
  <si>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</si>
  <si>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</si>
  <si>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</si>
  <si>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</si>
  <si>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</si>
  <si>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</si>
  <si>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</si>
  <si>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</si>
  <si>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</si>
  <si>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</si>
  <si>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</si>
  <si>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</si>
  <si>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</si>
  <si>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</si>
  <si>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</si>
  <si>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</si>
  <si>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</si>
  <si>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</si>
  <si>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</si>
  <si>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</si>
  <si>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</si>
  <si>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</si>
  <si>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</si>
  <si>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</si>
  <si>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</si>
  <si>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</si>
  <si>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</si>
  <si>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</si>
  <si>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</si>
  <si>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</si>
  <si>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</si>
  <si>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</si>
  <si>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</si>
  <si>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</si>
  <si>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</si>
  <si>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</si>
  <si>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</si>
  <si>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</si>
  <si>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</si>
  <si>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</si>
  <si>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</si>
  <si>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</si>
  <si>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</si>
  <si>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</si>
  <si>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</si>
  <si>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</si>
  <si>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</si>
  <si>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</si>
  <si>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</si>
  <si>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</si>
  <si>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</si>
  <si>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</si>
  <si>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</si>
  <si>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</si>
  <si>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</si>
  <si>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</si>
  <si>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</si>
  <si>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</si>
  <si>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</si>
  <si>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</si>
  <si>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</si>
  <si>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</si>
  <si>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</si>
  <si>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</si>
  <si>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</si>
  <si>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</si>
  <si>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</si>
  <si>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</si>
  <si>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</si>
  <si>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</si>
  <si>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</si>
  <si>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</si>
  <si>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</si>
  <si>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</si>
  <si>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</si>
  <si>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</si>
  <si>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</si>
  <si>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</si>
  <si>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</si>
  <si>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</si>
  <si>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</si>
  <si>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</si>
  <si>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</si>
  <si>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</si>
  <si>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</si>
  <si>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</si>
  <si>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</si>
  <si>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</si>
  <si>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</si>
  <si>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</si>
  <si>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</si>
  <si>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</si>
  <si>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</si>
  <si>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</si>
  <si>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</si>
  <si>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</si>
  <si>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</si>
  <si>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</si>
  <si>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</si>
  <si>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</si>
  <si>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</si>
  <si>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</si>
  <si>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</si>
  <si>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</si>
  <si>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</si>
  <si>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</si>
  <si>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</si>
  <si>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</si>
  <si>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</si>
  <si>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</si>
  <si>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</si>
  <si>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</si>
  <si>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</si>
  <si>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</si>
  <si>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</si>
  <si>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</si>
  <si>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</si>
  <si>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</si>
  <si>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</si>
  <si>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</si>
  <si>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</si>
  <si>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</si>
  <si>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</si>
  <si>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</si>
  <si>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</si>
  <si>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</si>
  <si>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</si>
  <si>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</si>
  <si>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</si>
  <si>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</si>
  <si>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</si>
  <si>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</si>
  <si>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</si>
  <si>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</si>
  <si>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</si>
  <si>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</si>
  <si>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</si>
  <si>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</si>
  <si>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</si>
  <si>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</si>
  <si>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</si>
  <si>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</si>
  <si>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</si>
  <si>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</si>
  <si>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</si>
  <si>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</si>
  <si>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</si>
  <si>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</si>
  <si>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</si>
  <si>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</si>
  <si>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</si>
  <si>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</si>
  <si>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</si>
  <si>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</si>
  <si>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</si>
  <si>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</si>
  <si>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</si>
  <si>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</si>
  <si>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</si>
  <si>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</si>
  <si>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</si>
  <si>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</si>
  <si>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</si>
  <si>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</si>
  <si>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</si>
  <si>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</si>
  <si>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</si>
  <si>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</si>
  <si>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</si>
  <si>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</si>
  <si>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</si>
  <si>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</si>
  <si>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</si>
  <si>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</si>
  <si>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</si>
  <si>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</si>
  <si>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</si>
  <si>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</si>
  <si>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</si>
  <si>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</si>
  <si>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</si>
  <si>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</si>
  <si>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</si>
  <si>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</si>
  <si>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</si>
  <si>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</si>
  <si>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</si>
  <si>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</si>
  <si>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</si>
  <si>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</si>
  <si>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</si>
  <si>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</si>
  <si>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</si>
  <si>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</si>
  <si>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</si>
  <si>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</si>
  <si>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</si>
  <si>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</si>
  <si>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</si>
  <si>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</si>
  <si>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</si>
  <si>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</si>
  <si>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</si>
  <si>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</si>
  <si>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</si>
  <si>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</si>
  <si>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</si>
  <si>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</si>
  <si>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</si>
  <si>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</si>
  <si>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</si>
  <si>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</si>
  <si>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</si>
  <si>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</si>
  <si>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</si>
  <si>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</si>
  <si>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</si>
  <si>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</si>
  <si>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</si>
  <si>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</si>
  <si>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</si>
  <si>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</si>
  <si>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</si>
  <si>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</si>
  <si>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</si>
  <si>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</si>
  <si>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</si>
  <si>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</si>
  <si>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</si>
  <si>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</si>
  <si>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</si>
  <si>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</si>
  <si>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</si>
  <si>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</si>
  <si>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</si>
  <si>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</si>
  <si>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</si>
  <si>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</si>
  <si>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</si>
  <si>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</si>
  <si>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</si>
  <si>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</si>
  <si>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</si>
  <si>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</si>
  <si>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</si>
  <si>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</si>
  <si>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</si>
  <si>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</si>
  <si>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</si>
  <si>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</si>
  <si>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</si>
  <si>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</si>
  <si>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</si>
  <si>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</si>
  <si>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</si>
  <si>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</si>
  <si>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</si>
  <si>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</si>
  <si>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</si>
  <si>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</si>
  <si>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</si>
  <si>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</si>
  <si>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</si>
  <si>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</si>
  <si>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</si>
  <si>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</si>
  <si>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</si>
  <si>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</si>
  <si>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</si>
  <si>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</si>
  <si>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</si>
  <si>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</si>
  <si>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</si>
  <si>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</si>
  <si>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</si>
  <si>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</si>
  <si>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</si>
  <si>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</si>
  <si>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</si>
  <si>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</si>
  <si>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</si>
  <si>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</si>
  <si>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</si>
  <si>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</si>
  <si>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</si>
  <si>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</si>
  <si>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</si>
  <si>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</si>
  <si>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</si>
  <si>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</si>
  <si>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</si>
  <si>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</si>
  <si>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</si>
  <si>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</si>
  <si>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</si>
  <si>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</si>
  <si>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</si>
  <si>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</si>
  <si>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</si>
  <si>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</si>
  <si>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</si>
  <si>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</si>
  <si>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</si>
  <si>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</si>
  <si>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</si>
  <si>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</si>
  <si>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</si>
  <si>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</si>
  <si>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</si>
  <si>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</si>
  <si>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</si>
  <si>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</si>
  <si>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</si>
  <si>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</si>
  <si>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</si>
  <si>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</si>
  <si>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</si>
  <si>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</si>
  <si>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</si>
  <si>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</si>
  <si>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</si>
  <si>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</si>
  <si>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</si>
  <si>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</si>
  <si>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</si>
  <si>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</si>
  <si>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</si>
  <si>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</si>
  <si>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</si>
  <si>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</si>
  <si>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</si>
  <si>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</si>
  <si>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</si>
  <si>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</si>
  <si>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</si>
  <si>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</si>
  <si>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</si>
  <si>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</si>
  <si>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</si>
  <si>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</si>
  <si>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</si>
  <si>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</si>
  <si>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</si>
  <si>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</si>
  <si>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</si>
  <si>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</si>
  <si>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</si>
  <si>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</si>
  <si>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</si>
  <si>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</si>
  <si>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</si>
  <si>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</si>
  <si>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</si>
  <si>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</si>
  <si>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</si>
  <si>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</si>
  <si>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</si>
  <si>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</si>
  <si>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</si>
  <si>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</si>
  <si>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</si>
  <si>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</si>
  <si>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</si>
  <si>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</si>
  <si>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</si>
  <si>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</si>
  <si>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</si>
  <si>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</si>
  <si>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</si>
  <si>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</si>
  <si>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</si>
  <si>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</si>
  <si>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</si>
  <si>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</si>
  <si>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</si>
  <si>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</si>
  <si>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</si>
  <si>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</si>
  <si>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</si>
  <si>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</si>
  <si>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</si>
  <si>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</si>
  <si>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</si>
  <si>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</si>
  <si>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</si>
  <si>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</si>
  <si>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</si>
  <si>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</si>
  <si>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</si>
  <si>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</si>
  <si>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</si>
  <si>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</si>
  <si>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</si>
  <si>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</si>
  <si>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</si>
  <si>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</si>
  <si>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</si>
  <si>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</si>
  <si>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</si>
  <si>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</si>
  <si>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</si>
  <si>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</si>
  <si>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</si>
  <si>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</si>
  <si>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</si>
  <si>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</si>
  <si>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</si>
  <si>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</si>
  <si>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</si>
  <si>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</si>
  <si>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</si>
  <si>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</si>
  <si>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</si>
  <si>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</si>
  <si>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</si>
  <si>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</si>
  <si>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</si>
  <si>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</si>
  <si>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</si>
  <si>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</si>
  <si>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</si>
  <si>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</si>
  <si>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</si>
  <si>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</si>
  <si>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</si>
  <si>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</si>
  <si>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</si>
  <si>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</si>
  <si>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</si>
  <si>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</si>
  <si>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</si>
  <si>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</si>
  <si>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</si>
  <si>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</si>
  <si>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</si>
  <si>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</si>
  <si>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</si>
  <si>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</si>
  <si>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</si>
  <si>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</si>
  <si>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</si>
  <si>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</si>
  <si>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</si>
  <si>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</si>
  <si>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</si>
  <si>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</si>
  <si>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</si>
  <si>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</si>
  <si>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</si>
  <si>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</si>
  <si>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</si>
  <si>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</si>
  <si>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</si>
  <si>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</si>
  <si>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</si>
  <si>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</si>
  <si>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</si>
  <si>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</si>
  <si>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</si>
  <si>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</si>
  <si>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</si>
  <si>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</si>
  <si>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</si>
  <si>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</si>
  <si>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</si>
  <si>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</si>
  <si>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</si>
  <si>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</si>
  <si>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</si>
  <si>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</si>
  <si>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</si>
  <si>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</si>
  <si>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</si>
  <si>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</si>
  <si>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</si>
  <si>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</si>
  <si>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</si>
  <si>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</si>
  <si>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</si>
  <si>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</si>
  <si>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</si>
  <si>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</si>
  <si>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</si>
  <si>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</si>
  <si>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</si>
  <si>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</si>
  <si>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</si>
  <si>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</si>
  <si>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</si>
  <si>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</si>
  <si>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</si>
  <si>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</si>
  <si>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</si>
  <si>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</si>
  <si>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</si>
  <si>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</si>
  <si>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</si>
  <si>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</si>
  <si>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</si>
  <si>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</si>
  <si>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</si>
  <si>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</si>
  <si>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</si>
  <si>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</si>
  <si>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</si>
  <si>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</si>
  <si>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</si>
  <si>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</si>
  <si>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</si>
  <si>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</si>
  <si>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</si>
  <si>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</si>
  <si>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</si>
  <si>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</si>
  <si>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</si>
  <si>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</si>
  <si>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</si>
  <si>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</si>
  <si>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</si>
  <si>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</si>
  <si>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</si>
  <si>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</si>
  <si>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</si>
  <si>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</si>
  <si>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</si>
  <si>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</si>
  <si>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</si>
  <si>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</si>
  <si>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</si>
  <si>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</si>
  <si>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</si>
  <si>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</si>
  <si>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</si>
  <si>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</si>
  <si>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</si>
  <si>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</si>
  <si>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</si>
  <si>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</si>
  <si>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</si>
  <si>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</si>
  <si>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</si>
  <si>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</si>
  <si>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</si>
  <si>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</si>
  <si>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</si>
  <si>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</si>
  <si>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</si>
  <si>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</si>
  <si>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</si>
  <si>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</si>
  <si>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</si>
  <si>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</si>
  <si>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</si>
  <si>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</si>
  <si>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</si>
  <si>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</si>
  <si>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</si>
  <si>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</si>
  <si>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</si>
  <si>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</si>
  <si>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</si>
  <si>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</si>
  <si>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</si>
  <si>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</si>
  <si>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</si>
  <si>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</si>
  <si>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</si>
  <si>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</si>
  <si>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</si>
  <si>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</si>
  <si>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</si>
  <si>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</si>
  <si>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</si>
  <si>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</si>
  <si>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</si>
  <si>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</si>
  <si>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</si>
  <si>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</si>
  <si>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</si>
  <si>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</si>
  <si>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</si>
  <si>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</si>
  <si>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</si>
  <si>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</si>
  <si>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</si>
  <si>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</si>
  <si>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</si>
  <si>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</si>
  <si>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</si>
  <si>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</si>
  <si>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</si>
  <si>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</si>
  <si>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</si>
  <si>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</si>
  <si>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</si>
  <si>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</si>
  <si>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</si>
  <si>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</si>
  <si>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</si>
  <si>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</si>
  <si>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</si>
  <si>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</si>
  <si>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</si>
  <si>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</si>
  <si>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</si>
  <si>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</si>
  <si>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</si>
  <si>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</si>
  <si>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</si>
  <si>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</si>
  <si>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</si>
  <si>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</si>
  <si>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</si>
  <si>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</si>
  <si>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</si>
  <si>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</si>
  <si>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</si>
  <si>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</si>
  <si>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</si>
  <si>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</si>
  <si>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</si>
  <si>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</si>
  <si>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</si>
  <si>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</si>
  <si>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</si>
  <si>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</si>
  <si>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</si>
  <si>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</si>
  <si>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</si>
  <si>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</si>
  <si>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</si>
  <si>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</si>
  <si>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</si>
  <si>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</si>
  <si>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</si>
  <si>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</si>
  <si>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</si>
  <si>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</si>
  <si>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</si>
  <si>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</si>
  <si>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</si>
  <si>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</si>
  <si>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</si>
  <si>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</si>
  <si>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</si>
  <si>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</si>
  <si>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</si>
  <si>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</si>
  <si>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</si>
  <si>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</si>
  <si>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</si>
  <si>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</si>
  <si>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</si>
  <si>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</si>
  <si>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</si>
  <si>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</si>
  <si>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</si>
  <si>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</si>
  <si>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</si>
  <si>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</si>
  <si>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</si>
  <si>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</si>
  <si>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</si>
  <si>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</si>
  <si>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</si>
  <si>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</si>
  <si>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</si>
  <si>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</si>
  <si>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</si>
  <si>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</si>
  <si>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</si>
  <si>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</si>
  <si>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</si>
  <si>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</si>
  <si>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</si>
  <si>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</si>
  <si>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</si>
  <si>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</si>
  <si>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</si>
  <si>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</si>
  <si>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</si>
  <si>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</si>
  <si>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</si>
  <si>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</si>
  <si>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</si>
  <si>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</si>
  <si>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</si>
  <si>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</si>
  <si>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</si>
  <si>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</si>
  <si>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</si>
  <si>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</si>
  <si>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</si>
  <si>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</si>
  <si>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</si>
  <si>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</si>
  <si>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</si>
  <si>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</si>
  <si>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</si>
  <si>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</si>
  <si>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</si>
  <si>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</si>
  <si>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</si>
  <si>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</si>
  <si>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</si>
  <si>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</si>
  <si>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</si>
  <si>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</si>
  <si>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</si>
  <si>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</si>
  <si>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</si>
  <si>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</si>
  <si>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</si>
  <si>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</si>
  <si>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</si>
  <si>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</si>
  <si>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</si>
  <si>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</si>
  <si>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</si>
  <si>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</si>
  <si>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</si>
  <si>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</si>
  <si>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</si>
  <si>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</si>
  <si>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</si>
  <si>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</si>
  <si>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</si>
  <si>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</si>
  <si>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</si>
  <si>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</si>
  <si>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</si>
  <si>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</si>
  <si>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</si>
  <si>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</si>
  <si>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</si>
  <si>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</si>
  <si>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</si>
  <si>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</si>
  <si>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</si>
  <si>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</si>
  <si>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</si>
  <si>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</si>
  <si>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</si>
  <si>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</si>
  <si>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</si>
  <si>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</si>
  <si>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</si>
  <si>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</si>
  <si>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</si>
  <si>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</si>
  <si>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</si>
  <si>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</si>
  <si>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</si>
  <si>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</si>
  <si>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</si>
  <si>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</si>
  <si>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</si>
  <si>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</si>
  <si>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</si>
  <si>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</si>
  <si>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</si>
  <si>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</si>
  <si>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</si>
  <si>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</si>
  <si>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</si>
  <si>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</si>
  <si>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</si>
  <si>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</si>
  <si>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</si>
  <si>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</si>
  <si>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</si>
  <si>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</si>
  <si>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</si>
  <si>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</si>
  <si>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</si>
  <si>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</si>
  <si>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</si>
  <si>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</si>
  <si>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</si>
  <si>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</si>
  <si>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</si>
  <si>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</si>
  <si>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</si>
  <si>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</si>
  <si>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</si>
  <si>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</si>
  <si>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</si>
  <si>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</si>
  <si>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</si>
  <si>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</si>
  <si>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</si>
  <si>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</si>
  <si>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</si>
  <si>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</si>
  <si>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</si>
  <si>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</si>
  <si>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</si>
  <si>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</si>
  <si>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</si>
  <si>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</si>
  <si>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</si>
  <si>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</si>
  <si>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</si>
  <si>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</si>
  <si>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</si>
  <si>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</si>
  <si>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</si>
  <si>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</si>
  <si>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</si>
  <si>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</si>
  <si>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</si>
  <si>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</si>
  <si>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</si>
  <si>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</si>
  <si>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</si>
  <si>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</si>
  <si>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</si>
  <si>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</si>
  <si>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</si>
  <si>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</si>
  <si>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</si>
  <si>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</si>
  <si>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</si>
  <si>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</si>
  <si>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</si>
  <si>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</si>
  <si>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</si>
  <si>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</si>
  <si>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</si>
  <si>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</si>
  <si>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</si>
  <si>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</si>
  <si>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</si>
  <si>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</si>
  <si>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</si>
  <si>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</si>
  <si>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</si>
  <si>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</si>
  <si>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</si>
  <si>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</si>
  <si>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</si>
  <si>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</si>
  <si>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</si>
  <si>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</si>
  <si>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</si>
  <si>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</si>
  <si>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</si>
  <si>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</si>
  <si>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</si>
  <si>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</si>
  <si>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</si>
  <si>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</si>
  <si>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</si>
  <si>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</si>
  <si>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</si>
  <si>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</si>
  <si>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</si>
  <si>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</si>
  <si>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</si>
  <si>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</si>
  <si>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</si>
  <si>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</si>
  <si>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</si>
  <si>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</si>
  <si>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</si>
  <si>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</si>
  <si>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</si>
  <si>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</si>
  <si>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</si>
  <si>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</si>
  <si>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</si>
  <si>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</si>
  <si>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</si>
  <si>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</si>
  <si>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</si>
  <si>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</si>
  <si>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</si>
  <si>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</si>
  <si>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</si>
  <si>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</si>
  <si>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</si>
  <si>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</si>
  <si>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</si>
  <si>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</si>
  <si>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</si>
  <si>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</si>
  <si>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</si>
  <si>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</si>
  <si>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</si>
  <si>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</si>
  <si>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</si>
  <si>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</si>
  <si>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</si>
  <si>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</si>
  <si>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</si>
  <si>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</si>
  <si>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</si>
  <si>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</si>
  <si>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</si>
  <si>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</si>
  <si>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</si>
  <si>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</si>
  <si>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</si>
  <si>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</si>
  <si>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</si>
  <si>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</si>
  <si>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</si>
  <si>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</si>
  <si>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</si>
  <si>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</si>
  <si>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</si>
  <si>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</si>
  <si>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</si>
  <si>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</si>
  <si>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</si>
  <si>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</si>
  <si>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</si>
  <si>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</si>
  <si>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</si>
  <si>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</si>
  <si>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</si>
  <si>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</si>
  <si>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</si>
  <si>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</si>
  <si>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</si>
  <si>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</si>
  <si>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</si>
  <si>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</si>
  <si>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</si>
  <si>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</si>
  <si>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</si>
  <si>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</si>
  <si>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</si>
  <si>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</si>
  <si>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</si>
  <si>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</si>
  <si>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</si>
  <si>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</si>
  <si>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</si>
  <si>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</si>
  <si>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</si>
  <si>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</si>
  <si>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</si>
  <si>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</si>
  <si>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</si>
  <si>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</si>
  <si>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</si>
  <si>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</si>
  <si>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</si>
  <si>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</si>
  <si>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</si>
  <si>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</si>
  <si>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</si>
  <si>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</si>
  <si>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</si>
  <si>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</si>
  <si>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</si>
  <si>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</si>
  <si>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</si>
  <si>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</si>
  <si>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</si>
  <si>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</si>
  <si>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</si>
  <si>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</si>
  <si>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</si>
  <si>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</si>
  <si>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</si>
  <si>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</si>
  <si>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</si>
  <si>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</si>
  <si>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</si>
  <si>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</si>
  <si>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</si>
  <si>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</si>
  <si>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</si>
  <si>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</si>
  <si>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</si>
  <si>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</si>
  <si>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</si>
  <si>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</si>
  <si>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</si>
  <si>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</si>
  <si>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</si>
  <si>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</si>
  <si>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</si>
  <si>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</si>
  <si>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</si>
  <si>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</si>
  <si>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</si>
  <si>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</si>
  <si>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</si>
  <si>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</si>
  <si>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</si>
  <si>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</si>
  <si>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</si>
  <si>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</si>
  <si>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</si>
  <si>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</si>
  <si>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</si>
  <si>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</si>
  <si>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</si>
  <si>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</si>
  <si>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</si>
  <si>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</si>
  <si>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</si>
  <si>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</si>
  <si>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</si>
  <si>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</si>
  <si>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</si>
  <si>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</si>
  <si>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</si>
  <si>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</si>
  <si>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</si>
  <si>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</si>
  <si>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</si>
  <si>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</si>
  <si>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</si>
  <si>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</si>
  <si>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</si>
  <si>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</si>
  <si>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</si>
  <si>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</si>
  <si>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</si>
  <si>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</si>
  <si>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</si>
  <si>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</si>
  <si>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</si>
  <si>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</si>
  <si>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</si>
  <si>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</si>
  <si>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</si>
  <si>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</si>
  <si>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</si>
  <si>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</si>
  <si>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</si>
  <si>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</si>
  <si>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</si>
  <si>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</si>
  <si>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</si>
  <si>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</si>
  <si>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</si>
  <si>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</si>
  <si>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</si>
  <si>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</si>
  <si>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</si>
  <si>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</si>
  <si>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</si>
  <si>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</si>
  <si>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</si>
  <si>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</si>
  <si>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</si>
  <si>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</si>
  <si>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</si>
  <si>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</si>
  <si>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</si>
  <si>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</si>
  <si>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</si>
  <si>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</si>
  <si>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</si>
  <si>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</si>
  <si>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</si>
  <si>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</si>
  <si>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</si>
  <si>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</si>
  <si>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</si>
  <si>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</si>
  <si>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</si>
  <si>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</si>
  <si>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</si>
  <si>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</si>
  <si>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</si>
  <si>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</si>
  <si>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</si>
  <si>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</si>
  <si>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</si>
  <si>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</si>
  <si>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</si>
  <si>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</si>
  <si>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</si>
  <si>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</si>
  <si>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</si>
  <si>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</si>
  <si>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</si>
  <si>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</si>
  <si>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</si>
  <si>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</si>
  <si>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</si>
  <si>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</si>
  <si>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</si>
  <si>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</si>
  <si>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</si>
  <si>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</si>
  <si>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</si>
  <si>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</si>
  <si>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</si>
  <si>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</si>
  <si>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</si>
  <si>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</si>
  <si>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</si>
  <si>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</si>
  <si>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</si>
  <si>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</si>
  <si>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</si>
  <si>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</si>
  <si>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</si>
  <si>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</si>
  <si>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</si>
  <si>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</si>
  <si>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</si>
  <si>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</si>
  <si>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</si>
  <si>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</si>
  <si>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</si>
  <si>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</si>
  <si>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</si>
  <si>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</si>
  <si>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</si>
  <si>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</si>
  <si>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</si>
  <si>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</si>
  <si>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</si>
  <si>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</si>
  <si>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</si>
  <si>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</si>
  <si>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</si>
  <si>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</si>
  <si>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</si>
  <si>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</si>
  <si>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</si>
  <si>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</si>
  <si>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</si>
  <si>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</si>
  <si>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</si>
  <si>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</si>
  <si>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</si>
  <si>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</si>
  <si>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</si>
  <si>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</si>
  <si>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</si>
  <si>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</si>
  <si>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</si>
  <si>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</si>
  <si>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</si>
  <si>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</si>
  <si>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</si>
  <si>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</si>
  <si>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</si>
  <si>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</si>
  <si>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</si>
  <si>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</si>
  <si>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</si>
  <si>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</si>
  <si>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</si>
  <si>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</si>
  <si>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</si>
  <si>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</si>
  <si>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</si>
  <si>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</si>
  <si>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</si>
  <si>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</si>
  <si>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</si>
  <si>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</si>
  <si>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</si>
  <si>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</si>
  <si>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</si>
  <si>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</si>
  <si>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</si>
  <si>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</si>
  <si>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</si>
  <si>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</si>
  <si>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</si>
  <si>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</si>
  <si>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</si>
  <si>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</si>
  <si>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</si>
  <si>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</si>
  <si>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</si>
  <si>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</si>
  <si>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</si>
  <si>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</si>
  <si>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</si>
  <si>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</si>
  <si>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</si>
  <si>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</si>
  <si>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</si>
  <si>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</si>
  <si>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</si>
  <si>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</si>
  <si>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</si>
  <si>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</si>
  <si>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</si>
  <si>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</si>
  <si>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</si>
  <si>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</si>
  <si>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</si>
  <si>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</si>
  <si>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</si>
  <si>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</si>
  <si>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</si>
  <si>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</si>
  <si>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</si>
  <si>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</si>
  <si>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</si>
  <si>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</si>
  <si>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</si>
  <si>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</si>
  <si>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</si>
  <si>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</si>
  <si>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</si>
  <si>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</si>
  <si>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</si>
  <si>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</si>
  <si>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</si>
  <si>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</si>
  <si>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</si>
  <si>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</si>
  <si>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</si>
  <si>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</si>
  <si>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</si>
  <si>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</si>
  <si>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</si>
  <si>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</si>
  <si>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</si>
  <si>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</si>
  <si>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</si>
  <si>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</si>
  <si>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</si>
  <si>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</si>
  <si>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</si>
  <si>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</si>
  <si>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</si>
  <si>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</si>
  <si>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</si>
  <si>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</si>
  <si>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</si>
  <si>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</si>
  <si>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</si>
  <si>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</si>
  <si>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</si>
  <si>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</si>
  <si>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</si>
  <si>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</si>
  <si>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</si>
  <si>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</si>
  <si>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</si>
  <si>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</si>
  <si>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</si>
  <si>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</si>
  <si>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</si>
  <si>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</si>
  <si>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</si>
  <si>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</si>
  <si>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</si>
  <si>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</si>
  <si>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</si>
  <si>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</si>
  <si>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</si>
  <si>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</si>
  <si>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</si>
  <si>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</si>
  <si>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</si>
  <si>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</si>
  <si>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</si>
  <si>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</si>
  <si>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</si>
  <si>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</si>
  <si>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</si>
  <si>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</si>
  <si>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</si>
  <si>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</si>
  <si>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</si>
  <si>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</si>
  <si>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</si>
  <si>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</si>
  <si>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</si>
  <si>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</si>
  <si>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</si>
  <si>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</si>
  <si>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</si>
  <si>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</si>
  <si>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</si>
  <si>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</si>
  <si>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</si>
  <si>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</si>
  <si>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</si>
  <si>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</si>
  <si>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</si>
  <si>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</si>
  <si>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</si>
  <si>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</si>
  <si>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</si>
  <si>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</si>
  <si>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</si>
  <si>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</si>
  <si>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</si>
  <si>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</si>
  <si>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</si>
  <si>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</si>
  <si>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</si>
  <si>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</si>
  <si>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</si>
  <si>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</si>
  <si>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</si>
  <si>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</si>
  <si>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</si>
  <si>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</si>
  <si>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</si>
  <si>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</si>
  <si>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</si>
  <si>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</si>
  <si>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</si>
  <si>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</si>
  <si>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</si>
  <si>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</si>
  <si>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</si>
  <si>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</si>
  <si>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</si>
  <si>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</si>
  <si>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</si>
  <si>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</si>
  <si>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</si>
  <si>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</si>
  <si>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</si>
  <si>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</si>
  <si>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</si>
  <si>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</si>
  <si>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</si>
  <si>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</si>
  <si>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</si>
  <si>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</si>
  <si>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</si>
  <si>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</si>
  <si>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</si>
  <si>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</si>
  <si>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</si>
  <si>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</si>
  <si>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</si>
  <si>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</si>
  <si>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</si>
  <si>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</si>
  <si>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</si>
  <si>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</si>
  <si>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</si>
  <si>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</si>
  <si>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</si>
  <si>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</si>
  <si>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</si>
  <si>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</si>
  <si>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</si>
  <si>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</si>
  <si>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</si>
  <si>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</si>
  <si>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</si>
  <si>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</si>
  <si>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</si>
  <si>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</si>
  <si>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</si>
  <si>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</si>
  <si>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</si>
  <si>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</si>
  <si>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</si>
  <si>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</si>
  <si>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</si>
  <si>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</si>
  <si>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</si>
  <si>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</si>
  <si>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</si>
  <si>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</si>
  <si>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</si>
  <si>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</si>
  <si>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</si>
  <si>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</si>
  <si>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</si>
  <si>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</si>
  <si>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</si>
  <si>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</si>
  <si>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</si>
  <si>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</si>
  <si>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</si>
  <si>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</si>
  <si>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</si>
  <si>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</si>
  <si>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</si>
  <si>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</si>
  <si>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</si>
  <si>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</si>
  <si>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</si>
  <si>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</si>
  <si>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</si>
  <si>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</si>
  <si>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</si>
  <si>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</si>
  <si>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</si>
  <si>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</si>
  <si>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</si>
  <si>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</si>
  <si>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</si>
  <si>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</si>
  <si>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</si>
  <si>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</si>
  <si>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</si>
  <si>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</si>
  <si>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</si>
  <si>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</si>
  <si>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</si>
  <si>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</si>
  <si>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</si>
  <si>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</si>
  <si>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</si>
  <si>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</si>
  <si>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</si>
  <si>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</si>
  <si>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</si>
  <si>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</si>
  <si>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</si>
  <si>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</si>
  <si>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</si>
  <si>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</si>
  <si>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</si>
  <si>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</si>
  <si>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</si>
  <si>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</si>
  <si>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</si>
  <si>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</si>
  <si>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</si>
  <si>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</si>
  <si>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</si>
  <si>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</si>
  <si>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</si>
  <si>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</si>
  <si>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</si>
  <si>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</si>
  <si>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</si>
  <si>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</si>
  <si>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</si>
  <si>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</si>
  <si>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</si>
  <si>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</si>
  <si>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</si>
  <si>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</si>
  <si>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</si>
  <si>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</si>
  <si>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</si>
  <si>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</si>
  <si>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</si>
  <si>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</si>
  <si>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</si>
  <si>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</si>
  <si>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</si>
  <si>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</si>
  <si>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</si>
  <si>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</si>
  <si>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</si>
  <si>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</si>
  <si>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</si>
  <si>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</si>
  <si>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</si>
  <si>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</si>
  <si>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</si>
  <si>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</si>
  <si>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</si>
  <si>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</si>
  <si>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</si>
  <si>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</si>
  <si>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</si>
  <si>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</si>
  <si>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</si>
  <si>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</si>
  <si>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</si>
  <si>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</si>
  <si>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</si>
  <si>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</si>
  <si>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</si>
  <si>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</si>
  <si>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</si>
  <si>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</si>
  <si>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</si>
  <si>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</si>
  <si>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</si>
  <si>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</si>
  <si>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</si>
  <si>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</si>
  <si>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</si>
  <si>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</si>
  <si>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</si>
  <si>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</si>
  <si>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</si>
  <si>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</si>
  <si>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</si>
  <si>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</si>
  <si>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</si>
  <si>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</si>
  <si>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</si>
  <si>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</si>
  <si>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</si>
  <si>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</si>
  <si>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</si>
  <si>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</si>
  <si>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</si>
  <si>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</si>
  <si>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</si>
  <si>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</si>
  <si>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</si>
  <si>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</si>
  <si>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</si>
  <si>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</si>
  <si>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</si>
  <si>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</si>
  <si>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</si>
  <si>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</si>
  <si>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</si>
  <si>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</si>
  <si>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</si>
  <si>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</si>
  <si>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</si>
  <si>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</si>
  <si>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</si>
  <si>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</si>
  <si>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</si>
  <si>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</si>
  <si>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</si>
  <si>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</si>
  <si>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</si>
  <si>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</si>
  <si>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</si>
  <si>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</si>
  <si>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</si>
  <si>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</si>
  <si>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</si>
  <si>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</si>
  <si>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</si>
  <si>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</si>
  <si>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</si>
  <si>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</si>
  <si>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</si>
  <si>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</si>
  <si>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</si>
  <si>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</si>
  <si>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</si>
  <si>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</si>
  <si>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</si>
  <si>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</si>
  <si>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</si>
  <si>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</si>
  <si>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</si>
  <si>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</si>
  <si>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</si>
  <si>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</si>
  <si>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</si>
  <si>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</si>
  <si>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</si>
  <si>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</si>
  <si>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</si>
  <si>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</si>
  <si>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</si>
  <si>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</si>
  <si>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</si>
  <si>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</si>
  <si>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</si>
  <si>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</si>
  <si>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</si>
  <si>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</si>
  <si>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</si>
  <si>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</si>
  <si>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</si>
  <si>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</si>
  <si>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</si>
  <si>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</si>
  <si>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</si>
  <si>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</si>
  <si>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</si>
  <si>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</si>
  <si>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</si>
  <si>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</si>
  <si>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</si>
  <si>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</si>
  <si>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</si>
  <si>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</si>
  <si>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</si>
  <si>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</si>
  <si>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</si>
  <si>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</si>
  <si>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</si>
  <si>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</si>
  <si>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</si>
  <si>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</si>
  <si>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</si>
  <si>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</si>
  <si>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</si>
  <si>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</si>
  <si>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</si>
  <si>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</si>
  <si>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</si>
  <si>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</si>
  <si>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</si>
  <si>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</si>
  <si>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</si>
  <si>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</si>
  <si>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</si>
  <si>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</si>
  <si>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</si>
  <si>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</si>
  <si>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</si>
  <si>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</si>
  <si>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</si>
  <si>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</si>
  <si>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</si>
  <si>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</si>
  <si>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</si>
  <si>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</si>
  <si>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</si>
  <si>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</si>
  <si>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</si>
  <si>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</si>
  <si>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</si>
  <si>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</si>
  <si>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</si>
  <si>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</si>
  <si>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</si>
  <si>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</si>
  <si>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</si>
  <si>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</si>
  <si>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</si>
  <si>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</si>
  <si>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</si>
  <si>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</si>
  <si>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</si>
  <si>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</si>
  <si>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</si>
  <si>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</si>
  <si>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</si>
  <si>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</si>
  <si>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</si>
  <si>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</si>
  <si>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</si>
  <si>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</si>
  <si>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</si>
  <si>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</si>
  <si>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</si>
  <si>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</si>
  <si>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</si>
  <si>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</si>
  <si>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</si>
  <si>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</si>
  <si>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</si>
  <si>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</si>
  <si>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</si>
  <si>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</si>
  <si>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</si>
  <si>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</si>
  <si>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</si>
  <si>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</si>
  <si>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</si>
  <si>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</si>
  <si>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</si>
  <si>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</si>
  <si>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</si>
  <si>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</si>
  <si>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</si>
  <si>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</si>
  <si>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</si>
  <si>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</si>
  <si>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</si>
  <si>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</si>
  <si>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</si>
  <si>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</si>
  <si>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</si>
  <si>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</si>
  <si>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</si>
  <si>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</si>
  <si>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</si>
  <si>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</si>
  <si>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</si>
  <si>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</si>
  <si>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</si>
  <si>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</si>
  <si>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</si>
  <si>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</si>
  <si>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</si>
  <si>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</si>
  <si>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</si>
  <si>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</si>
  <si>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</si>
  <si>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</si>
  <si>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</si>
  <si>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</si>
  <si>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</si>
  <si>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</si>
  <si>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</si>
  <si>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</si>
  <si>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</si>
  <si>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</si>
  <si>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</si>
  <si>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</si>
  <si>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</si>
  <si>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</si>
  <si>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</si>
  <si>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</si>
  <si>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</si>
  <si>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</si>
  <si>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</si>
  <si>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</si>
  <si>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</si>
  <si>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</si>
  <si>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</si>
  <si>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</si>
  <si>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</si>
  <si>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</si>
  <si>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</si>
  <si>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</si>
  <si>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</si>
  <si>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</si>
  <si>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</si>
  <si>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</si>
  <si>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</si>
  <si>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</si>
  <si>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</si>
  <si>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</si>
  <si>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</si>
  <si>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</si>
  <si>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</si>
  <si>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</si>
  <si>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</si>
  <si>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</si>
  <si>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</si>
  <si>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</si>
  <si>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</si>
  <si>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</si>
  <si>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</si>
  <si>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</si>
  <si>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</si>
  <si>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</si>
  <si>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</si>
  <si>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</si>
  <si>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</si>
  <si>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</si>
  <si>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</si>
  <si>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</si>
  <si>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</si>
  <si>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</si>
  <si>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</si>
  <si>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</si>
  <si>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</si>
  <si>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</si>
  <si>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</si>
  <si>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</si>
  <si>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</si>
  <si>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</si>
  <si>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</si>
  <si>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</si>
  <si>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</si>
  <si>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</si>
  <si>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</si>
  <si>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</si>
  <si>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</si>
  <si>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</si>
  <si>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</si>
  <si>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</si>
  <si>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</si>
  <si>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</si>
  <si>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</si>
  <si>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</si>
  <si>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</si>
  <si>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</si>
  <si>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</si>
  <si>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</si>
  <si>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</si>
  <si>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</si>
  <si>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</si>
  <si>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</si>
  <si>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</si>
  <si>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</si>
  <si>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</si>
  <si>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</si>
  <si>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</si>
  <si>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</si>
  <si>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</si>
  <si>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</si>
  <si>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</si>
  <si>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</si>
  <si>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</si>
  <si>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</si>
  <si>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</si>
  <si>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</si>
  <si>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</si>
  <si>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</si>
  <si>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</si>
  <si>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</si>
  <si>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</si>
  <si>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</si>
  <si>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</si>
  <si>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</si>
  <si>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</si>
  <si>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</si>
  <si>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</si>
  <si>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</si>
  <si>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</si>
  <si>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</si>
  <si>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</si>
  <si>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</si>
  <si>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</si>
  <si>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</si>
  <si>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</si>
  <si>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</si>
  <si>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</si>
  <si>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</si>
  <si>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</si>
  <si>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</si>
  <si>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</si>
  <si>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</si>
  <si>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</si>
  <si>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</si>
  <si>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</si>
  <si>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</si>
  <si>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</si>
  <si>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</si>
  <si>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</si>
  <si>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</si>
  <si>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</si>
  <si>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</si>
  <si>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</si>
  <si>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</si>
  <si>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</si>
  <si>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</si>
  <si>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</si>
  <si>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</si>
  <si>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</si>
  <si>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</si>
  <si>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</si>
  <si>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</si>
  <si>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</si>
  <si>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</si>
  <si>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</si>
  <si>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</si>
  <si>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</si>
  <si>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</si>
  <si>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</si>
  <si>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</si>
  <si>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</si>
  <si>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</si>
  <si>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</si>
  <si>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</si>
  <si>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</si>
  <si>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</si>
  <si>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</si>
  <si>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</si>
  <si>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</si>
  <si>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</si>
  <si>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</si>
  <si>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</si>
  <si>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</si>
  <si>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</si>
  <si>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</si>
  <si>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</si>
  <si>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</si>
  <si>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</si>
  <si>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</si>
  <si>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</si>
  <si>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</si>
  <si>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</si>
  <si>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</si>
  <si>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</si>
  <si>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</si>
  <si>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</si>
  <si>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</si>
  <si>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</si>
  <si>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</si>
  <si>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</si>
  <si>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</si>
  <si>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</si>
  <si>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</si>
  <si>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</si>
  <si>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</si>
  <si>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</si>
  <si>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</si>
  <si>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</si>
  <si>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</si>
  <si>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</si>
  <si>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</si>
  <si>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</si>
  <si>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</si>
  <si>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</si>
  <si>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</si>
  <si>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</si>
  <si>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</si>
  <si>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</si>
  <si>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</si>
  <si>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</si>
  <si>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</si>
  <si>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</si>
  <si>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</si>
  <si>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</si>
  <si>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</si>
  <si>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</si>
  <si>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</si>
  <si>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</si>
  <si>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</si>
  <si>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</si>
  <si>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</si>
  <si>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</si>
  <si>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</si>
  <si>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</si>
  <si>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</si>
  <si>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</si>
  <si>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</si>
  <si>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</si>
  <si>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</si>
  <si>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</si>
  <si>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</si>
  <si>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</si>
  <si>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</si>
  <si>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</si>
  <si>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</si>
  <si>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</si>
  <si>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</si>
  <si>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</si>
  <si>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</si>
  <si>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</si>
  <si>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</si>
  <si>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</si>
  <si>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</si>
  <si>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</si>
  <si>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</si>
  <si>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</si>
  <si>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</si>
  <si>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</si>
  <si>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</si>
  <si>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</si>
  <si>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</si>
  <si>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</si>
  <si>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</si>
  <si>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</si>
  <si>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</si>
  <si>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</si>
  <si>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</si>
  <si>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</si>
  <si>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</si>
  <si>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</si>
  <si>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</si>
  <si>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</si>
  <si>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</si>
  <si>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</si>
  <si>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</si>
  <si>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</si>
  <si>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</si>
  <si>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</si>
  <si>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</si>
  <si>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</si>
  <si>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</si>
  <si>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</si>
  <si>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</si>
  <si>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</si>
  <si>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</si>
  <si>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</si>
  <si>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</si>
  <si>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</si>
  <si>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</si>
  <si>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</si>
  <si>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</si>
  <si>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</si>
  <si>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</si>
  <si>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</si>
  <si>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</si>
  <si>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</si>
  <si>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</si>
  <si>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</si>
  <si>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</si>
  <si>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</si>
  <si>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</si>
  <si>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</si>
  <si>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</si>
  <si>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</si>
  <si>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</si>
  <si>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</si>
  <si>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</si>
  <si>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</si>
  <si>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</si>
  <si>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</si>
  <si>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</si>
  <si>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</si>
  <si>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</si>
  <si>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</si>
  <si>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</si>
  <si>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</si>
  <si>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</si>
  <si>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</si>
  <si>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</si>
  <si>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</si>
  <si>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</si>
  <si>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</si>
  <si>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</si>
  <si>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</si>
  <si>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</si>
  <si>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</si>
  <si>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</si>
  <si>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</si>
  <si>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</si>
  <si>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</si>
  <si>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</si>
  <si>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</si>
  <si>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</si>
  <si>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</si>
  <si>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</si>
  <si>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</si>
  <si>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</si>
  <si>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</si>
  <si>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</si>
  <si>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</si>
  <si>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</si>
  <si>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</si>
  <si>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</si>
  <si>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</si>
  <si>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</si>
  <si>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</si>
  <si>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</si>
  <si>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</si>
  <si>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</si>
  <si>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</si>
  <si>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</si>
  <si>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</si>
  <si>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</si>
  <si>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</si>
  <si>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</si>
  <si>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</si>
  <si>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</si>
  <si>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</si>
  <si>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</si>
  <si>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</si>
  <si>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</si>
  <si>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</si>
  <si>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</si>
  <si>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</si>
  <si>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</si>
  <si>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</si>
  <si>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</si>
  <si>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</si>
  <si>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</si>
  <si>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</si>
  <si>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</si>
  <si>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</si>
  <si>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</si>
  <si>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</si>
  <si>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</si>
  <si>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</si>
  <si>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</si>
  <si>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</si>
  <si>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</si>
  <si>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</si>
  <si>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</si>
  <si>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</si>
  <si>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</si>
  <si>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</si>
  <si>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</si>
  <si>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</si>
  <si>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</si>
  <si>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</si>
  <si>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</si>
  <si>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</si>
  <si>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</si>
  <si>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</si>
  <si>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</si>
  <si>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</si>
  <si>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</si>
  <si>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</si>
  <si>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</si>
  <si>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</si>
  <si>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</si>
  <si>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</si>
  <si>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</si>
  <si>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</si>
  <si>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</si>
  <si>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</si>
  <si>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</si>
  <si>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</si>
  <si>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</si>
  <si>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</si>
  <si>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</si>
  <si>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</si>
  <si>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</si>
  <si>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</si>
  <si>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</si>
  <si>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</si>
  <si>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</si>
  <si>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</si>
  <si>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</si>
  <si>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</si>
  <si>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</si>
  <si>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</si>
  <si>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</si>
  <si>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</si>
  <si>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</si>
  <si>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</si>
  <si>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</si>
  <si>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</si>
  <si>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</si>
  <si>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</si>
  <si>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</si>
  <si>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</si>
  <si>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</si>
  <si>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</si>
  <si>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</si>
  <si>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</si>
  <si>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</si>
  <si>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</si>
  <si>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</si>
  <si>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</si>
  <si>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</si>
  <si>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</si>
  <si>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</si>
  <si>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</si>
  <si>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</si>
  <si>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</si>
  <si>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</si>
  <si>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</si>
  <si>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</si>
  <si>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</si>
  <si>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</si>
  <si>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</si>
  <si>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</si>
  <si>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</si>
  <si>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</si>
  <si>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</si>
  <si>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</si>
  <si>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</si>
  <si>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</si>
  <si>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</si>
  <si>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</si>
  <si>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</si>
  <si>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</si>
  <si>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</si>
  <si>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</si>
  <si>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</si>
  <si>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</si>
  <si>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</si>
  <si>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</si>
  <si>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</si>
  <si>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</si>
  <si>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</si>
  <si>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</si>
  <si>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</si>
  <si>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</si>
  <si>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</si>
  <si>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</si>
  <si>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</si>
  <si>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</si>
  <si>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</si>
  <si>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</si>
  <si>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</si>
  <si>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</si>
  <si>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</si>
  <si>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</si>
  <si>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</si>
  <si>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</si>
  <si>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</si>
  <si>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</si>
  <si>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</si>
  <si>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</si>
  <si>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</si>
  <si>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</si>
  <si>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</si>
  <si>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</si>
  <si>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</si>
  <si>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</si>
  <si>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</si>
  <si>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</si>
  <si>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</si>
  <si>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</si>
  <si>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</si>
  <si>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</si>
  <si>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</si>
  <si>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</si>
  <si>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</si>
  <si>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</si>
  <si>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</si>
  <si>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</si>
  <si>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</si>
  <si>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</si>
  <si>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</si>
  <si>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</si>
  <si>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</si>
  <si>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</si>
  <si>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</si>
  <si>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</si>
  <si>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</si>
  <si>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</si>
  <si>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</si>
  <si>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</si>
  <si>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</si>
  <si>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</si>
  <si>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</si>
  <si>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</si>
  <si>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</si>
  <si>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</si>
  <si>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</si>
  <si>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</si>
  <si>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</si>
  <si>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</si>
  <si>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</si>
  <si>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</si>
  <si>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</si>
  <si>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</si>
  <si>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</si>
  <si>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</si>
  <si>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</si>
  <si>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</si>
  <si>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</si>
  <si>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</si>
  <si>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</si>
  <si>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</si>
  <si>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</si>
  <si>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</si>
  <si>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</si>
  <si>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</si>
  <si>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</si>
  <si>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</si>
  <si>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</si>
  <si>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</si>
  <si>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</si>
  <si>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</si>
  <si>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</si>
  <si>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</si>
  <si>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</si>
  <si>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</si>
  <si>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</si>
  <si>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</si>
  <si>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</si>
  <si>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</si>
  <si>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</si>
  <si>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</si>
  <si>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</si>
  <si>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</si>
  <si>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</si>
  <si>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</si>
  <si>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</si>
  <si>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</si>
  <si>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</si>
  <si>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</si>
  <si>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</si>
  <si>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</si>
  <si>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</si>
  <si>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</si>
  <si>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</si>
  <si>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</si>
  <si>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</si>
  <si>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</si>
  <si>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</si>
  <si>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</si>
  <si>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</si>
  <si>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</si>
  <si>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</si>
  <si>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</si>
  <si>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</si>
  <si>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</si>
  <si>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</si>
  <si>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</si>
  <si>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</si>
  <si>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</si>
  <si>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</si>
  <si>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</si>
  <si>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</si>
  <si>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</si>
  <si>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</si>
  <si>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</si>
  <si>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</si>
  <si>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</si>
  <si>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</si>
  <si>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</si>
  <si>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</si>
  <si>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</si>
  <si>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</si>
  <si>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</si>
  <si>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</si>
  <si>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</si>
  <si>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</si>
  <si>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</si>
  <si>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</si>
  <si>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</si>
  <si>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</si>
  <si>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</si>
  <si>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</si>
  <si>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</si>
  <si>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</si>
  <si>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</si>
  <si>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</si>
  <si>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</si>
  <si>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</si>
  <si>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</si>
  <si>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</si>
  <si>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</si>
  <si>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</si>
  <si>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</si>
  <si>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</si>
  <si>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</si>
  <si>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</si>
  <si>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</si>
  <si>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</si>
  <si>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</si>
  <si>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</si>
  <si>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</si>
  <si>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</si>
  <si>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</si>
  <si>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</si>
  <si>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</si>
  <si>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</si>
  <si>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</si>
  <si>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</si>
  <si>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</si>
  <si>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</si>
  <si>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</si>
  <si>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</si>
  <si>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</si>
  <si>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</si>
  <si>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</si>
  <si>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</si>
  <si>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</si>
  <si>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</si>
  <si>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</si>
  <si>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</si>
  <si>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</si>
  <si>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</si>
  <si>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</si>
  <si>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</si>
  <si>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</si>
  <si>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</si>
  <si>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</si>
  <si>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</si>
  <si>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</si>
  <si>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</si>
  <si>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</si>
  <si>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</si>
  <si>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</si>
  <si>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</si>
  <si>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</si>
  <si>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</si>
  <si>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</si>
  <si>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</si>
  <si>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</si>
  <si>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</si>
  <si>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</si>
  <si>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</si>
  <si>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</si>
  <si>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</si>
  <si>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</si>
  <si>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</si>
  <si>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</si>
  <si>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</si>
  <si>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</si>
  <si>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</si>
  <si>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</si>
  <si>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</si>
  <si>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</si>
  <si>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</si>
  <si>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</si>
  <si>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</si>
  <si>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</si>
  <si>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</si>
  <si>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</si>
  <si>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</si>
  <si>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</si>
  <si>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</si>
  <si>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</si>
  <si>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</si>
  <si>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</si>
  <si>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</si>
  <si>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</si>
  <si>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</si>
  <si>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</si>
  <si>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</si>
  <si>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</si>
  <si>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</si>
  <si>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</si>
  <si>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</si>
  <si>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</si>
  <si>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</si>
  <si>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</si>
  <si>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</si>
  <si>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</si>
  <si>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</si>
  <si>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</si>
  <si>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</si>
  <si>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</si>
  <si>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</si>
  <si>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</si>
  <si>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</si>
  <si>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</si>
  <si>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</si>
  <si>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</si>
  <si>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</si>
  <si>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</si>
  <si>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</si>
  <si>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</si>
  <si>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</si>
  <si>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</si>
  <si>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</si>
  <si>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</si>
  <si>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</si>
  <si>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</si>
  <si>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</si>
  <si>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</si>
  <si>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</si>
  <si>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</si>
  <si>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</si>
  <si>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</si>
  <si>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</si>
  <si>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</si>
  <si>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</si>
  <si>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</si>
  <si>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</si>
  <si>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</si>
  <si>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</si>
  <si>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</si>
  <si>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</si>
  <si>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</si>
  <si>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</si>
  <si>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</si>
  <si>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</si>
  <si>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</si>
  <si>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</si>
  <si>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</si>
  <si>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</si>
  <si>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</si>
  <si>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</si>
  <si>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</si>
  <si>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</si>
  <si>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</si>
  <si>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</si>
  <si>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</si>
  <si>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</si>
  <si>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</si>
  <si>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</si>
  <si>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</si>
  <si>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</si>
  <si>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</si>
  <si>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</si>
  <si>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</si>
  <si>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</si>
  <si>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</si>
  <si>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</si>
  <si>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</si>
  <si>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</si>
  <si>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</si>
  <si>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</si>
  <si>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</si>
  <si>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</si>
  <si>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</si>
  <si>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</si>
  <si>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</si>
  <si>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</si>
  <si>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</si>
  <si>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</si>
  <si>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</si>
  <si>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</si>
  <si>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</si>
  <si>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</si>
  <si>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</si>
  <si>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</si>
  <si>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</si>
  <si>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</si>
  <si>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</si>
  <si>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</si>
  <si>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</si>
  <si>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</si>
  <si>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</si>
  <si>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</si>
  <si>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</si>
  <si>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</si>
  <si>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</si>
  <si>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</si>
  <si>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</si>
  <si>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</si>
  <si>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</si>
  <si>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</si>
  <si>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</si>
  <si>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</si>
  <si>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</si>
  <si>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</si>
  <si>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</si>
  <si>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</si>
  <si>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</si>
  <si>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</si>
  <si>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</si>
  <si>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</si>
  <si>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</si>
  <si>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</si>
  <si>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</si>
  <si>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</si>
  <si>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</si>
  <si>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</si>
  <si>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</si>
  <si>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</si>
  <si>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</si>
  <si>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</si>
  <si>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</si>
  <si>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</si>
  <si>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</si>
  <si>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</si>
  <si>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</si>
  <si>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</si>
  <si>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</si>
  <si>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</si>
  <si>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</si>
  <si>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</si>
  <si>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</si>
  <si>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</si>
  <si>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</si>
  <si>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</si>
  <si>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</si>
  <si>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</si>
  <si>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</si>
  <si>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</si>
  <si>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</si>
  <si>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</si>
  <si>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</si>
  <si>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</si>
  <si>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</si>
  <si>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</si>
  <si>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</si>
  <si>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</si>
  <si>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</si>
  <si>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</si>
  <si>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</si>
  <si>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</si>
  <si>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</si>
  <si>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</si>
  <si>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</si>
  <si>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</si>
  <si>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</si>
  <si>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</si>
  <si>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</si>
  <si>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</si>
  <si>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</si>
  <si>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</si>
  <si>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</si>
  <si>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</si>
  <si>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</si>
  <si>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</si>
  <si>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</si>
  <si>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</si>
  <si>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</si>
  <si>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</si>
  <si>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</si>
  <si>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</si>
  <si>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</si>
  <si>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</si>
  <si>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</si>
  <si>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</si>
  <si>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</si>
  <si>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</si>
  <si>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</si>
  <si>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</si>
  <si>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</si>
  <si>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</si>
  <si>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</si>
  <si>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</si>
  <si>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</si>
  <si>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</si>
  <si>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</si>
  <si>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</si>
  <si>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</si>
  <si>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</si>
  <si>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</si>
  <si>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</si>
  <si>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</si>
  <si>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</si>
  <si>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</si>
  <si>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</si>
  <si>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</si>
  <si>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</si>
  <si>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</si>
  <si>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</si>
  <si>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</si>
  <si>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</si>
  <si>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</si>
  <si>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</si>
  <si>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</si>
  <si>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</si>
  <si>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</si>
  <si>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</si>
  <si>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</si>
  <si>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</si>
  <si>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</si>
  <si>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</si>
  <si>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</si>
  <si>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</si>
  <si>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</si>
  <si>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</si>
  <si>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</si>
  <si>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</si>
  <si>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</si>
  <si>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</si>
  <si>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</si>
  <si>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</si>
  <si>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</si>
  <si>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</si>
  <si>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</si>
  <si>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</si>
  <si>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</si>
  <si>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</si>
  <si>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</si>
  <si>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</si>
  <si>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</si>
  <si>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</si>
  <si>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</si>
  <si>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</si>
  <si>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</si>
  <si>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</si>
  <si>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</si>
  <si>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</si>
  <si>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</si>
  <si>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</si>
  <si>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</si>
  <si>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</si>
  <si>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</si>
  <si>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</si>
  <si>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</si>
  <si>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</si>
  <si>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</si>
  <si>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</si>
  <si>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</si>
  <si>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</si>
  <si>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</si>
  <si>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</si>
  <si>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</si>
  <si>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</si>
  <si>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</si>
  <si>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</si>
  <si>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</si>
  <si>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</si>
  <si>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</si>
  <si>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</si>
  <si>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</si>
  <si>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</si>
  <si>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</si>
  <si>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</si>
  <si>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</si>
  <si>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</si>
  <si>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</si>
  <si>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</si>
  <si>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</si>
  <si>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</si>
  <si>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</si>
  <si>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</si>
  <si>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</si>
  <si>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</si>
  <si>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</si>
  <si>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</si>
  <si>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</si>
  <si>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</si>
  <si>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</si>
  <si>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</si>
  <si>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</si>
  <si>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</si>
  <si>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</si>
  <si>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</si>
  <si>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</si>
  <si>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</si>
  <si>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</si>
  <si>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</si>
  <si>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</si>
  <si>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</si>
  <si>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</si>
  <si>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</si>
  <si>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</si>
  <si>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</si>
  <si>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</si>
  <si>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</si>
  <si>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</si>
  <si>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</si>
  <si>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</si>
  <si>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</si>
  <si>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</si>
  <si>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</si>
  <si>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</si>
  <si>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</si>
  <si>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</si>
  <si>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</si>
  <si>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</si>
  <si>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</si>
  <si>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</si>
  <si>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</si>
  <si>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</si>
  <si>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</si>
  <si>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</si>
  <si>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</si>
  <si>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</si>
  <si>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</si>
  <si>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</si>
  <si>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</si>
  <si>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</si>
  <si>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</si>
  <si>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</si>
  <si>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</si>
  <si>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</si>
  <si>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</si>
  <si>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</si>
  <si>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</si>
  <si>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</si>
  <si>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</si>
  <si>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</si>
  <si>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</si>
  <si>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</si>
  <si>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</si>
  <si>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</si>
  <si>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</si>
  <si>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</si>
  <si>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</si>
  <si>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</si>
  <si>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</si>
  <si>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</si>
  <si>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</si>
  <si>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</si>
  <si>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</si>
  <si>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</si>
  <si>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</si>
  <si>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</si>
  <si>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</si>
  <si>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</si>
  <si>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</si>
  <si>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</si>
  <si>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</si>
  <si>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</si>
  <si>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</si>
  <si>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</si>
  <si>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</si>
  <si>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</si>
  <si>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</si>
  <si>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</si>
  <si>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</si>
  <si>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</si>
  <si>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</si>
  <si>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</si>
  <si>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</si>
  <si>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</si>
  <si>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</si>
  <si>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</si>
  <si>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</si>
  <si>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</si>
  <si>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</si>
  <si>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</si>
  <si>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</si>
  <si>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</si>
  <si>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</si>
  <si>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</si>
  <si>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</si>
  <si>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</si>
  <si>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</si>
  <si>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</si>
  <si>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</si>
  <si>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</si>
  <si>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</si>
  <si>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</si>
  <si>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</si>
  <si>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</si>
  <si>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</si>
  <si>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</si>
  <si>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</si>
  <si>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</si>
  <si>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</si>
  <si>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</si>
  <si>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</si>
  <si>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</si>
  <si>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</si>
  <si>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</si>
  <si>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</si>
  <si>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</si>
  <si>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</si>
  <si>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</si>
  <si>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</si>
  <si>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</si>
  <si>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</si>
  <si>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</si>
  <si>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</si>
  <si>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</si>
  <si>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</si>
  <si>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</si>
  <si>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</si>
  <si>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</si>
  <si>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</si>
  <si>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</si>
  <si>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</si>
  <si>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</si>
  <si>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</si>
  <si>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</si>
  <si>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</si>
  <si>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</si>
  <si>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</si>
  <si>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</si>
  <si>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</si>
  <si>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</si>
  <si>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</si>
  <si>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</si>
  <si>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</si>
  <si>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</si>
  <si>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</si>
  <si>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</si>
  <si>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</si>
  <si>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</si>
  <si>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</si>
  <si>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</si>
  <si>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</si>
  <si>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</si>
  <si>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</si>
  <si>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</si>
  <si>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</si>
  <si>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</si>
  <si>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</si>
  <si>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</si>
  <si>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</si>
  <si>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</si>
  <si>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</si>
  <si>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</si>
  <si>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</si>
  <si>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</si>
  <si>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</si>
  <si>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</si>
  <si>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</si>
  <si>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</si>
  <si>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</si>
  <si>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</si>
  <si>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</si>
  <si>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</si>
  <si>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</si>
  <si>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</si>
  <si>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</si>
  <si>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</si>
  <si>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</si>
  <si>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</si>
  <si>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</si>
  <si>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</si>
  <si>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</si>
  <si>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</si>
  <si>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</si>
  <si>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</si>
  <si>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</si>
  <si>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</si>
  <si>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</si>
  <si>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</si>
  <si>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</si>
  <si>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</si>
  <si>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</si>
  <si>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</si>
  <si>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</si>
  <si>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</si>
  <si>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</si>
  <si>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</si>
  <si>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</si>
  <si>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</si>
  <si>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</si>
  <si>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</si>
  <si>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</si>
  <si>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</si>
  <si>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</si>
  <si>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</si>
  <si>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</si>
  <si>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</si>
  <si>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</si>
  <si>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</si>
  <si>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</si>
  <si>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</si>
  <si>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</si>
  <si>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</si>
  <si>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</si>
  <si>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</si>
  <si>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</si>
  <si>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</si>
  <si>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</si>
  <si>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</si>
  <si>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</si>
  <si>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</si>
  <si>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</si>
  <si>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</si>
  <si>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</si>
  <si>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</si>
  <si>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</si>
  <si>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</si>
  <si>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</si>
  <si>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</si>
  <si>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</si>
  <si>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</si>
  <si>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</si>
  <si>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</si>
  <si>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</si>
  <si>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</si>
  <si>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</si>
  <si>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</si>
  <si>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</si>
  <si>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</si>
  <si>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</si>
  <si>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</si>
  <si>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</si>
  <si>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</si>
  <si>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</si>
  <si>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</si>
  <si>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</si>
  <si>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</si>
  <si>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</si>
  <si>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</si>
  <si>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</si>
  <si>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</si>
  <si>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</si>
  <si>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</si>
  <si>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</si>
  <si>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</si>
  <si>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</si>
  <si>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</si>
  <si>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</si>
  <si>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</si>
  <si>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</si>
  <si>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</si>
  <si>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</si>
  <si>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</si>
  <si>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</si>
  <si>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</si>
  <si>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</si>
  <si>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</si>
  <si>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</si>
  <si>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</si>
  <si>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</si>
  <si>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</si>
  <si>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</si>
  <si>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</si>
  <si>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</si>
  <si>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</si>
  <si>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</si>
  <si>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</si>
  <si>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</si>
  <si>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</si>
  <si>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</si>
  <si>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</si>
  <si>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</si>
  <si>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</si>
  <si>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</si>
  <si>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</si>
  <si>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</si>
  <si>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</si>
  <si>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</si>
  <si>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</si>
  <si>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</si>
  <si>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</si>
  <si>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</si>
  <si>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</si>
  <si>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</si>
  <si>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</si>
  <si>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</si>
  <si>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</si>
  <si>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</si>
  <si>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</si>
  <si>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</si>
  <si>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</si>
  <si>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</si>
  <si>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</si>
  <si>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</si>
  <si>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</si>
  <si>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</si>
  <si>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</si>
  <si>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</si>
  <si>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</si>
  <si>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</si>
  <si>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</si>
  <si>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</si>
  <si>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</si>
  <si>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</si>
  <si>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</si>
  <si>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</si>
  <si>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</si>
  <si>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</si>
  <si>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</si>
  <si>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</si>
  <si>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</si>
  <si>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</si>
  <si>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</si>
  <si>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</si>
  <si>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</si>
  <si>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</si>
  <si>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</si>
  <si>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</si>
  <si>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</si>
  <si>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</si>
  <si>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</si>
  <si>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</si>
  <si>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</si>
  <si>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</si>
  <si>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</si>
  <si>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</si>
  <si>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</si>
  <si>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</si>
  <si>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</si>
  <si>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</si>
  <si>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</si>
  <si>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</si>
  <si>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</si>
  <si>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</si>
  <si>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</si>
  <si>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</si>
  <si>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</si>
  <si>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</si>
  <si>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</si>
  <si>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</si>
  <si>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</si>
  <si>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</si>
  <si>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</si>
  <si>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</si>
  <si>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</si>
  <si>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</si>
  <si>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</si>
  <si>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</si>
  <si>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</si>
  <si>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</si>
  <si>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</si>
  <si>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</si>
  <si>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</si>
  <si>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</si>
  <si>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</si>
  <si>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</si>
  <si>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</si>
  <si>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</si>
  <si>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</si>
  <si>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</si>
  <si>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</si>
  <si>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</si>
  <si>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</si>
  <si>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</si>
  <si>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</si>
  <si>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</si>
  <si>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</si>
  <si>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</si>
  <si>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</si>
  <si>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</si>
  <si>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</si>
  <si>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</si>
  <si>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</si>
  <si>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</si>
  <si>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</si>
  <si>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</si>
  <si>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</si>
  <si>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</si>
  <si>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</si>
  <si>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</si>
  <si>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</si>
  <si>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</si>
  <si>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</si>
  <si>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</si>
  <si>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</si>
  <si>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</si>
  <si>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</si>
  <si>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</si>
  <si>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</si>
  <si>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</si>
  <si>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</si>
  <si>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</si>
  <si>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</si>
  <si>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</si>
  <si>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</si>
  <si>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</si>
  <si>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</si>
  <si>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</si>
  <si>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</si>
  <si>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</si>
  <si>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</si>
  <si>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</si>
  <si>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</si>
  <si>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</si>
  <si>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</si>
  <si>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</si>
  <si>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</si>
  <si>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</si>
  <si>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</si>
  <si>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</si>
  <si>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</si>
  <si>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</si>
  <si>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</si>
  <si>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</si>
  <si>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</si>
  <si>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</si>
  <si>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</si>
  <si>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</si>
  <si>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</si>
  <si>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</si>
  <si>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</si>
  <si>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</si>
  <si>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</si>
  <si>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</si>
  <si>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</si>
  <si>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</si>
  <si>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</si>
  <si>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</si>
  <si>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</si>
  <si>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</si>
  <si>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</si>
  <si>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</si>
  <si>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</si>
  <si>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</si>
  <si>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</si>
  <si>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</si>
  <si>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</si>
  <si>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</si>
  <si>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</si>
  <si>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</si>
  <si>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</si>
  <si>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</si>
  <si>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</si>
  <si>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</si>
  <si>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</si>
  <si>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</si>
  <si>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</si>
  <si>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</si>
  <si>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</si>
  <si>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</si>
  <si>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</si>
  <si>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</si>
  <si>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</si>
  <si>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</si>
  <si>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</si>
  <si>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</si>
  <si>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</si>
  <si>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</si>
  <si>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</si>
  <si>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</si>
  <si>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</si>
  <si>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</si>
  <si>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</si>
  <si>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</si>
  <si>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</si>
  <si>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</si>
  <si>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</si>
  <si>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</si>
  <si>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</si>
  <si>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</si>
  <si>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</si>
  <si>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</si>
  <si>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</si>
  <si>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</si>
  <si>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</si>
  <si>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</si>
  <si>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</si>
  <si>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</si>
  <si>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</si>
  <si>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</si>
  <si>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</si>
  <si>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</si>
  <si>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</si>
  <si>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</si>
  <si>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</si>
  <si>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</si>
  <si>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</si>
  <si>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</si>
  <si>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</si>
  <si>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</si>
  <si>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</si>
  <si>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</si>
  <si>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</si>
  <si>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</si>
  <si>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</si>
  <si>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</si>
  <si>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</si>
  <si>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</si>
  <si>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</si>
  <si>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</si>
  <si>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</si>
  <si>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</si>
  <si>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</si>
  <si>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</si>
  <si>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</si>
  <si>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</si>
  <si>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</si>
  <si>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</si>
  <si>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</si>
  <si>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</si>
  <si>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</si>
  <si>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</si>
  <si>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</si>
  <si>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</si>
  <si>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</si>
  <si>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</si>
  <si>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</si>
  <si>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</si>
  <si>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</si>
  <si>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</si>
  <si>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</si>
  <si>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</si>
  <si>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</si>
  <si>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</si>
  <si>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</si>
  <si>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</si>
  <si>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</si>
  <si>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</si>
  <si>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</si>
  <si>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</si>
  <si>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</si>
  <si>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</si>
  <si>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</si>
  <si>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</si>
  <si>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</si>
  <si>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</si>
  <si>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</si>
  <si>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</si>
  <si>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</si>
  <si>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</si>
  <si>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</si>
  <si>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</si>
  <si>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</si>
  <si>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</si>
  <si>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</si>
  <si>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</si>
  <si>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</si>
  <si>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</si>
  <si>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</si>
  <si>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</si>
  <si>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</si>
  <si>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</si>
  <si>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</si>
  <si>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</si>
  <si>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</si>
  <si>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</si>
  <si>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</si>
  <si>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</si>
  <si>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</si>
  <si>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</si>
  <si>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</si>
  <si>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</si>
  <si>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</si>
  <si>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</si>
  <si>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</si>
  <si>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</si>
  <si>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</si>
  <si>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</si>
  <si>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</si>
  <si>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</si>
  <si>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</si>
  <si>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</si>
  <si>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</si>
  <si>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</si>
  <si>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</si>
  <si>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</si>
  <si>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</si>
  <si>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</si>
  <si>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</si>
  <si>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</si>
  <si>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</si>
  <si>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</si>
  <si>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</si>
  <si>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</si>
  <si>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</si>
  <si>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</si>
  <si>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</si>
  <si>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</si>
  <si>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</si>
  <si>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</si>
  <si>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</si>
  <si>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</si>
  <si>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</si>
  <si>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</si>
  <si>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</si>
  <si>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</si>
  <si>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</si>
  <si>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</si>
  <si>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</si>
  <si>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</si>
  <si>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</si>
  <si>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</si>
  <si>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</si>
  <si>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</si>
  <si>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</si>
  <si>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</si>
  <si>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</si>
  <si>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</si>
  <si>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</si>
  <si>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</si>
  <si>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</si>
  <si>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</si>
  <si>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</si>
  <si>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</si>
  <si>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</si>
  <si>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</si>
  <si>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</si>
  <si>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</si>
  <si>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</si>
  <si>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</si>
  <si>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</si>
  <si>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</si>
  <si>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</si>
  <si>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</si>
  <si>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</si>
  <si>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</si>
  <si>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</si>
  <si>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</si>
  <si>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</si>
  <si>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</si>
  <si>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</si>
  <si>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</si>
  <si>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</si>
  <si>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</si>
  <si>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</si>
  <si>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</si>
  <si>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</si>
  <si>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</si>
  <si>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</si>
  <si>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</si>
  <si>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</si>
  <si>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</si>
  <si>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</si>
  <si>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</si>
  <si>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</si>
  <si>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</si>
  <si>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</si>
  <si>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</si>
  <si>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</si>
  <si>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</si>
  <si>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</si>
  <si>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</si>
  <si>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</si>
  <si>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</si>
  <si>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</si>
  <si>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</si>
  <si>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</si>
  <si>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</si>
  <si>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</si>
  <si>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</si>
  <si>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</si>
  <si>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</si>
  <si>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</si>
  <si>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</si>
  <si>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</si>
  <si>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</si>
  <si>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</si>
  <si>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</si>
  <si>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</si>
  <si>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</si>
  <si>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</si>
  <si>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</si>
  <si>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</si>
  <si>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</si>
  <si>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</si>
  <si>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</si>
  <si>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</si>
  <si>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</si>
  <si>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</si>
  <si>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</si>
  <si>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</si>
  <si>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</si>
  <si>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</si>
  <si>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</si>
  <si>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</si>
  <si>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</si>
  <si>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</si>
  <si>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</si>
  <si>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</si>
  <si>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</si>
  <si>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</si>
  <si>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</si>
  <si>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</si>
  <si>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</si>
  <si>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</si>
  <si>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</si>
  <si>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</si>
  <si>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</si>
  <si>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</si>
  <si>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</si>
  <si>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</si>
  <si>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</si>
  <si>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</si>
  <si>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</si>
  <si>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</si>
  <si>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</si>
  <si>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</si>
  <si>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</si>
  <si>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</si>
  <si>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</si>
  <si>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</si>
  <si>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</si>
  <si>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</si>
  <si>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</si>
  <si>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</si>
  <si>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</si>
  <si>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</si>
  <si>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</si>
  <si>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</si>
  <si>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</si>
  <si>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</si>
  <si>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</si>
  <si>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</si>
  <si>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</si>
  <si>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</si>
  <si>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</si>
  <si>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</si>
  <si>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</si>
  <si>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</si>
  <si>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</si>
  <si>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</si>
  <si>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</si>
  <si>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</si>
  <si>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</si>
  <si>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</si>
  <si>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</si>
  <si>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</si>
  <si>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</si>
  <si>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</si>
  <si>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</si>
  <si>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</si>
  <si>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</si>
  <si>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</si>
  <si>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</si>
  <si>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</si>
  <si>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</si>
  <si>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</si>
  <si>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</si>
  <si>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</si>
  <si>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</si>
  <si>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</si>
  <si>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</si>
  <si>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</si>
  <si>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</si>
  <si>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</si>
  <si>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</si>
  <si>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</si>
  <si>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</si>
  <si>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</si>
  <si>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</si>
  <si>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</si>
  <si>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</si>
  <si>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</si>
  <si>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</si>
  <si>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</si>
  <si>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</si>
  <si>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</si>
  <si>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</si>
  <si>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</si>
  <si>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</si>
  <si>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</si>
  <si>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</si>
  <si>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</si>
  <si>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</si>
  <si>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</si>
  <si>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</si>
  <si>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</si>
  <si>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</si>
  <si>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</si>
  <si>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</si>
  <si>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</si>
  <si>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</si>
  <si>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</si>
  <si>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</si>
  <si>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</si>
  <si>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</si>
  <si>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</si>
  <si>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</si>
  <si>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</si>
  <si>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</si>
  <si>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</si>
  <si>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</si>
  <si>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</si>
  <si>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</si>
  <si>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</si>
  <si>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</si>
  <si>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</si>
  <si>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</si>
  <si>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</si>
  <si>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</si>
  <si>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</si>
  <si>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</si>
  <si>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</si>
  <si>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</si>
  <si>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</si>
  <si>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</si>
  <si>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</si>
  <si>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</si>
  <si>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</si>
  <si>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</si>
  <si>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</si>
  <si>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</si>
  <si>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</si>
  <si>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</si>
  <si>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</si>
  <si>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</si>
  <si>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</si>
  <si>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</si>
  <si>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</si>
  <si>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</si>
  <si>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</si>
  <si>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</si>
  <si>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</si>
  <si>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</si>
  <si>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</si>
  <si>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</si>
  <si>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</si>
  <si>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</si>
  <si>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</si>
  <si>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</si>
  <si>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</si>
  <si>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</si>
  <si>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</si>
  <si>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</si>
  <si>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</si>
  <si>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</si>
  <si>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</si>
  <si>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</si>
  <si>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</si>
  <si>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</si>
  <si>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</si>
  <si>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</si>
  <si>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</si>
  <si>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</si>
  <si>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</si>
  <si>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</si>
  <si>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</si>
  <si>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</si>
  <si>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</si>
  <si>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</si>
  <si>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</si>
  <si>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</si>
  <si>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</si>
  <si>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</si>
  <si>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</si>
  <si>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</si>
  <si>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</si>
  <si>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</si>
  <si>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</si>
  <si>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</si>
  <si>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</si>
  <si>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</si>
  <si>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</si>
  <si>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</si>
  <si>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</si>
  <si>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</si>
  <si>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</si>
  <si>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</si>
  <si>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</si>
  <si>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</si>
  <si>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</si>
  <si>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</si>
  <si>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</si>
  <si>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</si>
  <si>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</si>
  <si>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</si>
  <si>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</si>
  <si>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</si>
  <si>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</si>
  <si>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</si>
  <si>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</si>
  <si>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</si>
  <si>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</si>
  <si>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</si>
  <si>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</si>
  <si>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</si>
  <si>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</si>
  <si>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</si>
  <si>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</si>
  <si>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</si>
  <si>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</si>
  <si>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</si>
  <si>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</si>
  <si>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</si>
  <si>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</si>
  <si>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</si>
  <si>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</si>
  <si>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</si>
  <si>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</si>
  <si>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</si>
  <si>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</si>
  <si>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</si>
  <si>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</si>
  <si>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</si>
  <si>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</si>
  <si>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</si>
  <si>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</si>
  <si>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</si>
  <si>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</si>
  <si>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</si>
  <si>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</si>
  <si>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</si>
  <si>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</si>
  <si>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</si>
  <si>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</si>
  <si>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</si>
  <si>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</si>
  <si>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</si>
  <si>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</si>
  <si>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</si>
  <si>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</si>
  <si>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</si>
  <si>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</si>
  <si>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</si>
  <si>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</si>
  <si>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</si>
  <si>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</si>
  <si>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</si>
  <si>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</si>
  <si>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</si>
  <si>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</si>
  <si>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</si>
  <si>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</si>
  <si>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</si>
  <si>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</si>
  <si>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</si>
  <si>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</si>
  <si>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</si>
  <si>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</si>
  <si>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</si>
  <si>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</si>
  <si>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</si>
  <si>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</si>
  <si>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</si>
  <si>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</si>
  <si>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</si>
  <si>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</si>
  <si>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</si>
  <si>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</si>
  <si>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</si>
  <si>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</si>
  <si>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</si>
  <si>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</si>
  <si>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</si>
  <si>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</si>
  <si>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</si>
  <si>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</si>
  <si>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</si>
  <si>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</si>
  <si>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</si>
  <si>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</si>
  <si>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</si>
  <si>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</si>
  <si>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</si>
  <si>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</si>
  <si>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</si>
  <si>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</si>
  <si>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</si>
  <si>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</si>
  <si>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</si>
  <si>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</si>
  <si>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</si>
  <si>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</si>
  <si>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</si>
  <si>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</si>
  <si>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</si>
  <si>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</si>
  <si>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</si>
  <si>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</si>
  <si>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</si>
  <si>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</si>
  <si>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</si>
  <si>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</si>
  <si>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</si>
  <si>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</si>
  <si>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</si>
  <si>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</si>
  <si>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</si>
  <si>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</si>
  <si>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</si>
  <si>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</si>
  <si>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</si>
  <si>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</si>
  <si>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</si>
  <si>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</si>
  <si>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</si>
  <si>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</si>
  <si>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</si>
  <si>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</si>
  <si>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</si>
  <si>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</si>
  <si>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</si>
  <si>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</si>
  <si>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</si>
  <si>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</si>
  <si>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</si>
  <si>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</si>
  <si>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</si>
  <si>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</si>
  <si>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</si>
  <si>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</si>
  <si>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</si>
  <si>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</si>
  <si>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</si>
  <si>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</si>
  <si>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</si>
  <si>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</si>
  <si>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</si>
  <si>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</si>
  <si>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</si>
  <si>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</si>
  <si>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</si>
  <si>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</si>
  <si>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</si>
  <si>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</si>
  <si>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</si>
  <si>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</si>
  <si>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</si>
  <si>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</si>
  <si>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</si>
  <si>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</si>
  <si>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</si>
  <si>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</si>
  <si>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</si>
  <si>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</si>
  <si>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</si>
  <si>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</si>
  <si>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</si>
  <si>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</si>
  <si>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</si>
  <si>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</si>
  <si>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</si>
  <si>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</si>
  <si>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</si>
  <si>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</si>
  <si>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</si>
  <si>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</si>
  <si>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</si>
  <si>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</si>
  <si>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</si>
  <si>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</si>
  <si>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</si>
  <si>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</si>
  <si>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</si>
  <si>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</si>
  <si>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</si>
  <si>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</si>
  <si>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</si>
  <si>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</si>
  <si>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</si>
  <si>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</si>
  <si>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</si>
  <si>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</si>
  <si>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</si>
  <si>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</si>
  <si>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</si>
  <si>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</si>
  <si>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</si>
  <si>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</si>
  <si>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</si>
  <si>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</si>
  <si>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</si>
  <si>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</si>
  <si>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</si>
  <si>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</si>
  <si>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</si>
  <si>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</si>
  <si>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</si>
  <si>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</si>
  <si>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</si>
  <si>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</si>
  <si>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</si>
  <si>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</si>
  <si>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</si>
  <si>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</si>
  <si>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</si>
  <si>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</si>
  <si>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</si>
  <si>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</si>
  <si>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</si>
  <si>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</si>
  <si>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</si>
  <si>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</si>
  <si>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</si>
  <si>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</si>
  <si>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</si>
  <si>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</si>
  <si>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</si>
  <si>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</si>
  <si>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</si>
  <si>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</si>
  <si>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</si>
  <si>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</si>
  <si>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</si>
  <si>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</si>
  <si>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</si>
  <si>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</si>
  <si>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</si>
  <si>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</si>
  <si>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</si>
  <si>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</si>
  <si>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</si>
  <si>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</si>
  <si>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</si>
  <si>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</si>
  <si>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</si>
  <si>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</si>
  <si>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</si>
  <si>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</si>
  <si>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</si>
  <si>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</si>
  <si>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</si>
  <si>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</si>
  <si>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</si>
  <si>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</si>
  <si>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</si>
  <si>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</si>
  <si>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</si>
  <si>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</si>
  <si>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</si>
  <si>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</si>
  <si>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</si>
  <si>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</si>
  <si>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</si>
  <si>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</si>
  <si>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</si>
  <si>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</si>
  <si>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</si>
  <si>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</si>
  <si>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</si>
  <si>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</si>
  <si>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</si>
  <si>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</si>
  <si>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</si>
  <si>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</si>
  <si>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</si>
  <si>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</si>
  <si>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</si>
  <si>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</si>
  <si>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</si>
  <si>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</si>
  <si>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</si>
  <si>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</si>
  <si>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</si>
  <si>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</si>
  <si>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</si>
  <si>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</si>
  <si>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</si>
  <si>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</si>
  <si>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</si>
  <si>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</si>
  <si>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</si>
  <si>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</si>
  <si>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</si>
  <si>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</si>
  <si>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</si>
  <si>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</si>
  <si>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</si>
  <si>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</si>
  <si>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</si>
  <si>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</si>
  <si>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</si>
  <si>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</si>
  <si>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</si>
  <si>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</si>
  <si>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</si>
  <si>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</si>
  <si>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</si>
  <si>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</si>
  <si>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</si>
  <si>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</si>
  <si>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</si>
  <si>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</si>
  <si>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</si>
  <si>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</si>
  <si>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</si>
  <si>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</si>
  <si>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</si>
  <si>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</si>
  <si>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</si>
  <si>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</si>
  <si>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</si>
  <si>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</si>
  <si>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</si>
  <si>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</si>
  <si>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</si>
  <si>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</si>
  <si>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</si>
  <si>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</si>
  <si>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</si>
  <si>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</si>
  <si>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</si>
  <si>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</si>
  <si>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</si>
  <si>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</si>
  <si>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</si>
  <si>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</si>
  <si>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</si>
  <si>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</si>
  <si>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</si>
  <si>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</si>
  <si>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</si>
  <si>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</si>
  <si>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</si>
  <si>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</si>
  <si>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</si>
  <si>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</si>
  <si>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</si>
  <si>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</si>
  <si>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</si>
  <si>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</si>
  <si>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</si>
  <si>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</si>
  <si>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</si>
  <si>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</si>
  <si>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</si>
  <si>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</si>
  <si>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</si>
  <si>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</si>
  <si>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</si>
  <si>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</si>
  <si>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</si>
  <si>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</si>
  <si>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</si>
  <si>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</si>
  <si>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</si>
  <si>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</si>
  <si>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</si>
  <si>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</si>
  <si>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</si>
  <si>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</si>
  <si>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</si>
  <si>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</si>
  <si>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</si>
  <si>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</si>
  <si>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</si>
  <si>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</si>
  <si>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</si>
  <si>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</si>
  <si>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</si>
  <si>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</si>
  <si>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</si>
  <si>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</si>
  <si>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</si>
  <si>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</si>
  <si>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</si>
  <si>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</si>
  <si>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</si>
  <si>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</si>
  <si>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</si>
  <si>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</si>
  <si>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</si>
  <si>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</si>
  <si>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</si>
  <si>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</si>
  <si>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</si>
  <si>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</si>
  <si>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</si>
  <si>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</si>
  <si>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</si>
  <si>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</si>
  <si>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</si>
  <si>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</si>
  <si>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</si>
  <si>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</si>
  <si>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</si>
  <si>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</si>
  <si>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</si>
  <si>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</si>
  <si>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</si>
  <si>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</si>
  <si>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</si>
  <si>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</si>
  <si>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</si>
  <si>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</si>
  <si>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</si>
  <si>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</si>
  <si>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</si>
  <si>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</si>
  <si>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</si>
  <si>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</si>
  <si>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</si>
  <si>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</si>
  <si>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</si>
  <si>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</si>
  <si>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</si>
  <si>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</si>
  <si>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</si>
  <si>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</si>
  <si>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</si>
  <si>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</si>
  <si>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</si>
  <si>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</si>
  <si>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</si>
  <si>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</si>
  <si>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</si>
  <si>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</si>
  <si>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</si>
  <si>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</si>
  <si>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</si>
  <si>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</si>
  <si>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</si>
  <si>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</si>
  <si>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</si>
  <si>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</si>
  <si>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</si>
  <si>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</si>
  <si>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</si>
  <si>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</si>
  <si>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</si>
  <si>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</si>
  <si>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</si>
  <si>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</si>
  <si>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</si>
  <si>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</si>
  <si>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</si>
  <si>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</si>
  <si>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</si>
  <si>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</si>
  <si>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</si>
  <si>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</si>
  <si>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</si>
  <si>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</si>
  <si>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</si>
  <si>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</si>
  <si>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</si>
  <si>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</si>
  <si>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</si>
  <si>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</si>
  <si>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</si>
  <si>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</si>
  <si>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</si>
  <si>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</si>
  <si>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</si>
  <si>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</si>
  <si>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</si>
  <si>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</si>
  <si>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</si>
  <si>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</si>
  <si>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</si>
  <si>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</si>
  <si>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</si>
  <si>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</si>
  <si>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</si>
  <si>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</si>
  <si>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</si>
  <si>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</si>
  <si>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</si>
  <si>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</si>
  <si>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</si>
  <si>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</si>
  <si>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</si>
  <si>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</si>
  <si>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</si>
  <si>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</si>
  <si>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</si>
  <si>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</si>
  <si>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</si>
  <si>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</si>
  <si>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</si>
  <si>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</si>
  <si>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</si>
  <si>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</si>
  <si>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</si>
  <si>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</si>
  <si>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</si>
  <si>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</si>
  <si>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</si>
  <si>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</si>
  <si>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</si>
  <si>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</si>
  <si>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</si>
  <si>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</si>
  <si>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</si>
  <si>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</si>
  <si>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</si>
  <si>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</si>
  <si>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</si>
  <si>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</si>
  <si>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</si>
  <si>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</si>
  <si>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</si>
  <si>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</si>
  <si>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</si>
  <si>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</si>
  <si>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</si>
  <si>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</si>
  <si>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</si>
  <si>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</si>
  <si>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</si>
  <si>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</si>
  <si>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</si>
  <si>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</si>
  <si>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</si>
  <si>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</si>
  <si>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</si>
  <si>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</si>
  <si>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</si>
  <si>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</si>
  <si>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</si>
  <si>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</si>
  <si>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</si>
  <si>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</si>
  <si>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</si>
  <si>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</si>
  <si>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</si>
  <si>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</si>
  <si>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</si>
  <si>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</si>
  <si>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</si>
  <si>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</si>
  <si>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</si>
  <si>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</si>
  <si>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</si>
  <si>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</si>
  <si>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</si>
  <si>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</si>
  <si>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</si>
  <si>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</si>
  <si>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</si>
  <si>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</si>
  <si>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</si>
  <si>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</si>
  <si>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</si>
  <si>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</si>
  <si>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</si>
  <si>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</si>
  <si>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</si>
  <si>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</si>
  <si>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</si>
  <si>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</si>
  <si>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</si>
  <si>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</si>
  <si>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</si>
  <si>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</si>
  <si>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</si>
  <si>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</si>
  <si>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</si>
  <si>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</si>
  <si>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</si>
  <si>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</si>
  <si>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</si>
  <si>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</si>
  <si>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</si>
  <si>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</si>
  <si>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</si>
  <si>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</si>
  <si>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</si>
  <si>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</si>
  <si>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</si>
  <si>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</si>
  <si>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</si>
  <si>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</si>
  <si>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</si>
  <si>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</si>
  <si>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</si>
  <si>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</si>
  <si>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</si>
  <si>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</si>
  <si>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</si>
  <si>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</si>
  <si>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</si>
  <si>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</si>
  <si>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</si>
  <si>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</si>
  <si>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</si>
  <si>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</si>
  <si>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</si>
  <si>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</si>
  <si>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</si>
  <si>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</si>
  <si>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</si>
  <si>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</si>
  <si>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</si>
  <si>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</si>
  <si>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</si>
  <si>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</si>
  <si>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</si>
  <si>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</si>
  <si>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</si>
  <si>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</si>
  <si>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</si>
  <si>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</si>
  <si>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</si>
  <si>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</si>
  <si>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</si>
  <si>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</si>
  <si>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</si>
  <si>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</si>
  <si>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</si>
  <si>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</si>
  <si>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</si>
  <si>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</si>
  <si>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</si>
  <si>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</si>
  <si>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</si>
  <si>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</si>
  <si>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</si>
  <si>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</si>
  <si>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</si>
  <si>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</si>
  <si>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</si>
  <si>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</si>
  <si>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</si>
  <si>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</si>
  <si>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</si>
  <si>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</si>
  <si>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</si>
  <si>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</si>
  <si>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</si>
  <si>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</si>
  <si>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</si>
  <si>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</si>
  <si>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</si>
  <si>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</si>
  <si>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</si>
  <si>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</si>
  <si>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</si>
  <si>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</si>
  <si>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</si>
  <si>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</si>
  <si>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</si>
  <si>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</si>
  <si>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</si>
  <si>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</si>
  <si>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</si>
  <si>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</si>
  <si>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</si>
  <si>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</si>
  <si>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</si>
  <si>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</si>
  <si>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</si>
  <si>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</si>
  <si>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</si>
  <si>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</si>
  <si>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</si>
  <si>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</si>
  <si>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</si>
  <si>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</si>
  <si>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</si>
  <si>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</si>
  <si>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</si>
  <si>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</si>
  <si>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</si>
  <si>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</si>
  <si>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</si>
  <si>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</si>
  <si>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</si>
  <si>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</si>
  <si>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</si>
  <si>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</si>
  <si>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</si>
  <si>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</si>
  <si>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</si>
  <si>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</si>
  <si>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</si>
  <si>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</si>
  <si>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</si>
  <si>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</si>
  <si>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</si>
  <si>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</si>
  <si>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</si>
  <si>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</si>
  <si>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</si>
  <si>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</si>
  <si>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</si>
  <si>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</si>
  <si>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</si>
  <si>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</si>
  <si>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</si>
  <si>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</si>
  <si>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</si>
  <si>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</si>
  <si>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</si>
  <si>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</si>
  <si>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</si>
  <si>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</si>
  <si>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</si>
  <si>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</si>
  <si>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</si>
  <si>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</si>
  <si>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</si>
  <si>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</si>
  <si>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</si>
  <si>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</si>
  <si>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</si>
  <si>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</si>
  <si>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</si>
  <si>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</si>
  <si>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</si>
  <si>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</si>
  <si>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</si>
  <si>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</si>
  <si>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</si>
  <si>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</si>
  <si>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</si>
  <si>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</si>
  <si>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</si>
  <si>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</si>
  <si>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</si>
  <si>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</si>
  <si>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</si>
  <si>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</si>
  <si>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</si>
  <si>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</si>
  <si>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</si>
  <si>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</si>
  <si>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</si>
  <si>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</si>
  <si>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</si>
  <si>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</si>
  <si>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</si>
  <si>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</si>
  <si>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</si>
  <si>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</si>
  <si>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</si>
  <si>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</si>
  <si>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</si>
  <si>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</si>
  <si>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</si>
  <si>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</si>
  <si>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</si>
  <si>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</si>
  <si>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</si>
  <si>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</si>
  <si>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</si>
  <si>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</si>
  <si>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</si>
  <si>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</si>
  <si>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</si>
  <si>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</si>
  <si>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</si>
  <si>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</si>
  <si>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</si>
  <si>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</si>
  <si>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</si>
  <si>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</si>
  <si>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</si>
  <si>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</si>
  <si>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</si>
  <si>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</si>
  <si>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</si>
  <si>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</si>
  <si>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</si>
  <si>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</si>
  <si>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</si>
  <si>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</si>
  <si>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</si>
  <si>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</si>
  <si>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</si>
  <si>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</si>
  <si>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</si>
  <si>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</si>
  <si>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</si>
  <si>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</si>
  <si>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</si>
  <si>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</si>
  <si>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</si>
  <si>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</si>
  <si>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</si>
  <si>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</si>
  <si>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</si>
  <si>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</si>
  <si>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</si>
  <si>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</si>
  <si>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</si>
  <si>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</si>
  <si>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</si>
  <si>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</si>
  <si>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</si>
  <si>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</si>
  <si>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</si>
  <si>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</si>
  <si>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</si>
  <si>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</si>
  <si>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</si>
  <si>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</si>
  <si>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</si>
  <si>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</si>
  <si>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</si>
  <si>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</si>
  <si>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</si>
  <si>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</si>
  <si>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</si>
  <si>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</si>
  <si>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</si>
  <si>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</si>
  <si>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</si>
  <si>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</si>
  <si>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</si>
  <si>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</si>
  <si>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</si>
  <si>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</si>
  <si>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</si>
  <si>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</si>
  <si>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</si>
  <si>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</si>
  <si>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</si>
  <si>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</si>
  <si>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</si>
  <si>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</si>
  <si>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</si>
  <si>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</si>
  <si>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</si>
  <si>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</si>
  <si>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</si>
  <si>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</si>
  <si>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</si>
  <si>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</si>
  <si>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</si>
  <si>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</si>
  <si>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</si>
  <si>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</si>
  <si>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</si>
  <si>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</si>
  <si>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</si>
  <si>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</si>
  <si>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</si>
  <si>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</si>
  <si>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</si>
  <si>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</si>
  <si>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</si>
  <si>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</si>
  <si>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</si>
  <si>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</si>
  <si>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</si>
  <si>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</si>
  <si>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</si>
  <si>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</si>
  <si>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</si>
  <si>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</si>
  <si>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</si>
  <si>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</si>
  <si>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</si>
  <si>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</si>
  <si>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</si>
  <si>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</si>
  <si>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</si>
  <si>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</si>
  <si>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</si>
  <si>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</si>
  <si>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</si>
  <si>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</si>
  <si>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</si>
  <si>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</si>
  <si>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</si>
  <si>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</si>
  <si>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</si>
  <si>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</si>
  <si>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</si>
  <si>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</si>
  <si>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</si>
  <si>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</si>
  <si>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</si>
  <si>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</si>
  <si>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</si>
  <si>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</si>
  <si>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</si>
  <si>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</si>
  <si>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</si>
  <si>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</si>
  <si>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</si>
  <si>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</si>
  <si>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</si>
  <si>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</si>
  <si>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</si>
  <si>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</si>
  <si>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</si>
  <si>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</si>
  <si>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</si>
  <si>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</si>
  <si>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</si>
  <si>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</si>
  <si>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</si>
  <si>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</si>
  <si>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</si>
  <si>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</si>
  <si>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</si>
  <si>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</si>
  <si>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</si>
  <si>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</si>
  <si>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</si>
  <si>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</si>
  <si>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</si>
  <si>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</si>
  <si>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</si>
  <si>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</si>
  <si>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</si>
  <si>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</si>
  <si>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</si>
  <si>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</si>
  <si>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</si>
  <si>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</si>
  <si>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</si>
  <si>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</si>
  <si>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</si>
  <si>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</si>
  <si>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</si>
  <si>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</si>
  <si>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</si>
  <si>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</si>
  <si>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</si>
  <si>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</si>
  <si>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</si>
  <si>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</si>
  <si>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</si>
  <si>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</si>
  <si>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</si>
  <si>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</si>
  <si>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</si>
  <si>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</si>
  <si>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</si>
  <si>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</si>
  <si>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</si>
  <si>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</si>
  <si>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</si>
  <si>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</si>
  <si>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</si>
  <si>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</si>
  <si>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</si>
  <si>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</si>
  <si>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</si>
  <si>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</si>
  <si>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</si>
  <si>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</si>
  <si>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</si>
  <si>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</si>
  <si>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</si>
  <si>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</si>
  <si>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</si>
  <si>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</si>
  <si>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</si>
  <si>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</si>
  <si>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</si>
  <si>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</si>
  <si>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</si>
  <si>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</si>
  <si>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</si>
  <si>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</si>
  <si>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</si>
  <si>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</si>
  <si>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</si>
  <si>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</si>
  <si>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</si>
  <si>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</si>
  <si>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</si>
  <si>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</si>
  <si>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</si>
  <si>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</si>
  <si>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</si>
  <si>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</si>
  <si>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</si>
  <si>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</si>
  <si>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</si>
  <si>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</si>
  <si>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</si>
  <si>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</si>
  <si>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</si>
  <si>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</si>
  <si>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</si>
  <si>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</si>
  <si>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</si>
  <si>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</si>
  <si>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</si>
  <si>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</si>
  <si>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</si>
  <si>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</si>
  <si>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</si>
  <si>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</si>
  <si>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</si>
  <si>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</si>
  <si>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</si>
  <si>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</si>
  <si>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</si>
  <si>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</si>
  <si>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</si>
  <si>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</si>
  <si>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</si>
  <si>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</si>
  <si>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</si>
  <si>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</si>
  <si>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</si>
  <si>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</si>
  <si>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</si>
  <si>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</si>
  <si>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</si>
  <si>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</si>
  <si>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</si>
  <si>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</si>
  <si>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</si>
  <si>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</si>
  <si>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</si>
  <si>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</si>
  <si>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</si>
  <si>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</si>
  <si>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</si>
  <si>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</si>
  <si>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</si>
  <si>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</si>
  <si>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</si>
  <si>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</si>
  <si>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</si>
  <si>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</si>
  <si>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</si>
  <si>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</si>
  <si>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</si>
  <si>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</si>
  <si>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</si>
  <si>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</si>
  <si>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</si>
  <si>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</si>
  <si>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</si>
  <si>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</si>
  <si>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</si>
  <si>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</si>
  <si>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</si>
  <si>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</si>
  <si>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</si>
  <si>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</si>
  <si>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</si>
  <si>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</si>
  <si>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</si>
  <si>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</si>
  <si>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</si>
  <si>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</si>
  <si>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</si>
  <si>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</si>
  <si>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</si>
  <si>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</si>
  <si>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</si>
  <si>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</si>
  <si>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</si>
  <si>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</si>
  <si>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</si>
  <si>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</si>
  <si>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</si>
  <si>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</si>
  <si>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</si>
  <si>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</si>
  <si>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</si>
  <si>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</si>
  <si>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</si>
  <si>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</si>
  <si>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</si>
  <si>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</si>
  <si>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</si>
  <si>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</si>
  <si>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</si>
  <si>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</si>
  <si>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</si>
  <si>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</si>
  <si>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</si>
  <si>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</si>
  <si>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</si>
  <si>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</si>
  <si>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</si>
  <si>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</si>
  <si>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</si>
  <si>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</si>
  <si>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</si>
  <si>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</si>
  <si>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</si>
  <si>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</si>
  <si>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</si>
  <si>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</si>
  <si>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</si>
  <si>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</si>
  <si>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</si>
  <si>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</si>
  <si>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</si>
  <si>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</si>
  <si>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</si>
  <si>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</si>
  <si>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</si>
  <si>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</si>
  <si>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</si>
  <si>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</si>
  <si>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</si>
  <si>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</si>
  <si>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</si>
  <si>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</si>
  <si>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</si>
  <si>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</si>
  <si>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</si>
  <si>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</si>
  <si>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</si>
  <si>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</si>
  <si>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</si>
  <si>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</si>
  <si>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</si>
  <si>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</si>
  <si>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</si>
  <si>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</si>
  <si>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</si>
  <si>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</si>
  <si>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</si>
  <si>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</si>
  <si>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</si>
  <si>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</si>
  <si>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</si>
  <si>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</si>
  <si>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</si>
  <si>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</si>
  <si>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</si>
  <si>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</si>
  <si>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</si>
  <si>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</si>
  <si>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</si>
  <si>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</si>
  <si>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</si>
  <si>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</si>
  <si>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</si>
  <si>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</si>
  <si>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</si>
  <si>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</si>
  <si>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</si>
  <si>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</si>
  <si>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</si>
  <si>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</si>
  <si>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</si>
  <si>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</si>
  <si>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</si>
  <si>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</si>
  <si>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</si>
  <si>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</si>
  <si>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</si>
  <si>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</si>
  <si>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</si>
  <si>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</si>
  <si>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</si>
  <si>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</si>
  <si>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</si>
  <si>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</si>
  <si>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</si>
  <si>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</si>
  <si>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</si>
  <si>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</si>
  <si>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</si>
  <si>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</si>
  <si>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</si>
  <si>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</si>
  <si>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</si>
  <si>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</si>
  <si>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</si>
  <si>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</si>
  <si>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</si>
  <si>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</si>
  <si>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</si>
  <si>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</si>
  <si>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</si>
  <si>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</si>
  <si>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</si>
  <si>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</si>
  <si>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</si>
  <si>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</si>
  <si>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</si>
  <si>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</si>
  <si>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</si>
  <si>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</si>
  <si>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</si>
  <si>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</si>
  <si>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</si>
  <si>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</si>
  <si>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</si>
  <si>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</si>
  <si>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</si>
  <si>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</si>
  <si>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</si>
  <si>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</si>
  <si>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</si>
  <si>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</si>
  <si>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</si>
  <si>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</si>
  <si>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</si>
  <si>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</si>
  <si>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</si>
  <si>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</si>
  <si>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</si>
  <si>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</si>
  <si>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</si>
  <si>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</si>
  <si>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</si>
  <si>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</si>
  <si>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</si>
  <si>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</si>
  <si>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</si>
  <si>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</si>
  <si>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</si>
  <si>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</si>
  <si>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</si>
  <si>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</si>
  <si>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</si>
  <si>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</si>
  <si>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</si>
  <si>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</si>
  <si>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</si>
  <si>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</si>
  <si>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</si>
  <si>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</si>
  <si>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</si>
  <si>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</si>
  <si>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</si>
  <si>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</si>
  <si>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</si>
  <si>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</si>
  <si>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</si>
  <si>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</si>
  <si>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</si>
  <si>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</si>
  <si>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</si>
  <si>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</si>
  <si>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</si>
  <si>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</si>
  <si>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</si>
  <si>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</si>
  <si>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</si>
  <si>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</si>
  <si>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</si>
  <si>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</si>
  <si>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</si>
  <si>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</si>
  <si>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</si>
  <si>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</si>
  <si>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</si>
  <si>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</si>
  <si>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</si>
  <si>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</si>
  <si>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</si>
  <si>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</si>
  <si>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</si>
  <si>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</si>
  <si>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</si>
  <si>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</si>
  <si>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</si>
  <si>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</si>
  <si>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</si>
  <si>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</si>
  <si>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</si>
  <si>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</si>
  <si>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</si>
  <si>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</si>
  <si>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</si>
  <si>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</si>
  <si>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</si>
  <si>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</si>
  <si>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</si>
  <si>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</si>
  <si>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</si>
  <si>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</si>
  <si>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</si>
  <si>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</si>
  <si>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</si>
  <si>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</si>
  <si>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</si>
  <si>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</si>
  <si>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</si>
  <si>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</si>
  <si>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</si>
  <si>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</si>
  <si>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</si>
  <si>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</si>
  <si>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</si>
  <si>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</si>
  <si>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</si>
  <si>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</si>
  <si>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</si>
  <si>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</si>
  <si>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</si>
  <si>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</si>
  <si>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</si>
  <si>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</si>
  <si>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</si>
  <si>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</si>
  <si>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</si>
  <si>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</si>
  <si>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</si>
  <si>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</si>
  <si>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</si>
  <si>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</si>
  <si>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</si>
  <si>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</si>
  <si>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</si>
  <si>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</si>
  <si>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</si>
  <si>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</si>
  <si>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</si>
  <si>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</si>
  <si>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</si>
  <si>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</si>
  <si>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</si>
  <si>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</si>
  <si>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</si>
  <si>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</si>
  <si>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</si>
  <si>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</si>
  <si>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</si>
  <si>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</si>
  <si>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</si>
  <si>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</si>
  <si>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</si>
  <si>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</si>
  <si>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</si>
  <si>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</si>
  <si>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</si>
  <si>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</si>
  <si>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</si>
  <si>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</si>
  <si>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</si>
  <si>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</si>
  <si>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</si>
  <si>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</si>
  <si>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</si>
  <si>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</si>
  <si>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</si>
  <si>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</si>
  <si>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</si>
  <si>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</si>
  <si>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</si>
  <si>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</si>
  <si>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</si>
  <si>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</si>
  <si>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</si>
  <si>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</si>
  <si>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</si>
  <si>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</si>
  <si>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</si>
  <si>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</si>
  <si>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</si>
  <si>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</si>
  <si>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</si>
  <si>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</si>
  <si>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</si>
  <si>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</si>
  <si>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</si>
  <si>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</si>
  <si>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</si>
  <si>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</si>
  <si>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</si>
  <si>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</si>
  <si>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</si>
  <si>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</si>
  <si>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</si>
  <si>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</si>
  <si>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</si>
  <si>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</si>
  <si>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</si>
  <si>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</si>
  <si>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</si>
  <si>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</si>
  <si>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</si>
  <si>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</si>
  <si>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</si>
  <si>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</si>
  <si>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</si>
  <si>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</si>
  <si>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</si>
  <si>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</si>
  <si>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</si>
  <si>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</si>
  <si>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</si>
  <si>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</si>
  <si>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</si>
  <si>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</si>
  <si>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</si>
  <si>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</si>
  <si>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</si>
  <si>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</si>
  <si>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</si>
  <si>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</si>
  <si>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</si>
  <si>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</si>
  <si>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</si>
  <si>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</si>
  <si>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</si>
  <si>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</si>
  <si>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</si>
  <si>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</si>
  <si>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</si>
  <si>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</si>
  <si>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</si>
  <si>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</si>
  <si>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</si>
  <si>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</si>
  <si>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</si>
  <si>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</si>
  <si>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</si>
  <si>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</si>
  <si>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</si>
  <si>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</si>
  <si>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</si>
  <si>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</si>
  <si>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</si>
  <si>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</si>
  <si>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</si>
  <si>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</si>
  <si>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</si>
  <si>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</si>
  <si>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</si>
  <si>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</si>
  <si>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</si>
  <si>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</si>
  <si>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</si>
  <si>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</si>
  <si>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</si>
  <si>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</si>
  <si>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</si>
  <si>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</si>
  <si>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</si>
  <si>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</si>
  <si>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</si>
  <si>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</si>
  <si>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</si>
  <si>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</si>
  <si>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</si>
  <si>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</si>
  <si>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</si>
  <si>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</si>
  <si>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</si>
  <si>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</si>
  <si>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</si>
  <si>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</si>
  <si>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</si>
  <si>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</si>
  <si>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</si>
  <si>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</si>
  <si>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</si>
  <si>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</si>
  <si>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</si>
  <si>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</si>
  <si>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</si>
  <si>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</si>
  <si>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</si>
  <si>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</si>
  <si>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</si>
  <si>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</si>
  <si>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</si>
  <si>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</si>
  <si>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</si>
  <si>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</si>
  <si>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</si>
  <si>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</si>
  <si>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</si>
  <si>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</si>
  <si>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</si>
  <si>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</si>
  <si>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</si>
  <si>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</si>
  <si>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</si>
  <si>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</si>
  <si>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</si>
  <si>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</si>
  <si>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</si>
  <si>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</si>
  <si>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</si>
  <si>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</si>
  <si>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</si>
  <si>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</si>
  <si>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</si>
  <si>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</si>
  <si>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</si>
  <si>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</si>
  <si>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</si>
  <si>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</si>
  <si>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</si>
  <si>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</si>
  <si>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</si>
  <si>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</si>
  <si>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</si>
  <si>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</si>
  <si>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</si>
  <si>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</si>
  <si>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</si>
  <si>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</si>
  <si>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</si>
  <si>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</si>
  <si>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</si>
  <si>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</si>
  <si>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</si>
  <si>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</si>
  <si>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</si>
  <si>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</si>
  <si>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</si>
  <si>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</si>
  <si>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</si>
  <si>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</si>
  <si>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</si>
  <si>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</si>
  <si>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</si>
  <si>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</si>
  <si>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</si>
  <si>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</si>
  <si>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</si>
  <si>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</si>
  <si>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</si>
  <si>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</si>
  <si>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</si>
  <si>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</si>
  <si>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</si>
  <si>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</si>
  <si>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</si>
  <si>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</si>
  <si>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</si>
  <si>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</si>
  <si>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</si>
  <si>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</si>
  <si>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</si>
  <si>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</si>
  <si>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</si>
  <si>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</si>
  <si>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</si>
  <si>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</si>
  <si>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</si>
  <si>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</si>
  <si>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</si>
  <si>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</si>
  <si>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</si>
  <si>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</si>
  <si>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</si>
  <si>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</si>
  <si>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</si>
  <si>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</si>
  <si>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</si>
  <si>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</si>
  <si>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</si>
  <si>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</si>
  <si>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</si>
  <si>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</si>
  <si>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</si>
  <si>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</si>
  <si>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</si>
  <si>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</si>
  <si>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</si>
  <si>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</si>
  <si>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</si>
  <si>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</si>
  <si>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</si>
  <si>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</si>
  <si>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</si>
  <si>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</si>
  <si>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</si>
  <si>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</si>
  <si>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</si>
  <si>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</si>
  <si>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</si>
  <si>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</si>
  <si>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</si>
  <si>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</si>
  <si>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</si>
  <si>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</si>
  <si>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</si>
  <si>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</si>
  <si>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</si>
  <si>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</si>
  <si>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</si>
  <si>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</si>
  <si>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</si>
  <si>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</si>
  <si>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</si>
  <si>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</si>
  <si>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</si>
  <si>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</si>
  <si>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</si>
  <si>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</si>
  <si>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</si>
  <si>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</si>
  <si>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</si>
  <si>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</si>
  <si>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</si>
  <si>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</si>
  <si>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</si>
  <si>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</si>
  <si>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</si>
  <si>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</si>
  <si>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</si>
  <si>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</si>
  <si>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</si>
  <si>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</si>
  <si>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</si>
  <si>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</si>
  <si>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</si>
  <si>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</si>
  <si>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</si>
  <si>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</si>
  <si>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</si>
  <si>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</si>
  <si>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</si>
  <si>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</si>
  <si>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</si>
  <si>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</si>
  <si>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</si>
  <si>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</si>
  <si>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</si>
  <si>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</si>
  <si>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</si>
  <si>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</si>
  <si>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</si>
  <si>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</si>
  <si>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</si>
  <si>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</si>
  <si>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</si>
  <si>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</si>
  <si>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</si>
  <si>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</si>
  <si>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</si>
  <si>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</si>
  <si>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</si>
  <si>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</si>
  <si>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</si>
  <si>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</si>
  <si>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</si>
  <si>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</si>
  <si>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</si>
  <si>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</si>
  <si>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</si>
  <si>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</si>
  <si>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</si>
  <si>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</si>
  <si>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</si>
  <si>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</si>
  <si>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</si>
  <si>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</si>
  <si>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</si>
  <si>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</si>
  <si>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</si>
  <si>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</si>
  <si>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</si>
  <si>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</si>
  <si>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</si>
  <si>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</si>
  <si>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</si>
  <si>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</si>
  <si>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</si>
  <si>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</si>
  <si>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</si>
  <si>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</si>
  <si>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</si>
  <si>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</si>
  <si>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</si>
  <si>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</si>
  <si>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</si>
  <si>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</si>
  <si>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</si>
  <si>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</si>
  <si>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</si>
  <si>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</si>
  <si>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</si>
  <si>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</si>
  <si>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</si>
  <si>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</si>
  <si>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</si>
  <si>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</si>
  <si>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</si>
  <si>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</si>
  <si>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</si>
  <si>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</si>
  <si>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</si>
  <si>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</si>
  <si>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</si>
  <si>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</si>
  <si>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</si>
  <si>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</si>
  <si>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</si>
  <si>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</si>
  <si>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</si>
  <si>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</si>
  <si>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</si>
  <si>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</si>
  <si>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</si>
  <si>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</si>
  <si>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</si>
  <si>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</si>
  <si>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</si>
  <si>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</si>
  <si>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</si>
  <si>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</si>
  <si>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</si>
  <si>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</si>
  <si>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</si>
  <si>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</si>
  <si>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</si>
  <si>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</si>
  <si>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</si>
  <si>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</si>
  <si>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</si>
  <si>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</si>
  <si>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</si>
  <si>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</si>
  <si>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</si>
  <si>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</si>
  <si>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</si>
  <si>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</si>
  <si>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</si>
  <si>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</si>
  <si>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</si>
  <si>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</si>
  <si>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</si>
  <si>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</si>
  <si>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</si>
  <si>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</si>
  <si>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</si>
  <si>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</si>
  <si>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</si>
  <si>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</si>
  <si>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</si>
  <si>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</si>
  <si>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</si>
  <si>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</si>
  <si>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</si>
  <si>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</si>
  <si>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</si>
  <si>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</si>
  <si>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</si>
  <si>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</si>
  <si>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</si>
  <si>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</si>
  <si>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</si>
  <si>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</si>
  <si>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</si>
  <si>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</si>
  <si>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</si>
  <si>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</si>
  <si>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</si>
  <si>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</si>
  <si>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</si>
  <si>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</si>
  <si>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</si>
  <si>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</si>
  <si>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</si>
  <si>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</si>
  <si>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</si>
  <si>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</si>
  <si>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</si>
  <si>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</si>
  <si>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</si>
  <si>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</si>
  <si>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</si>
  <si>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</si>
  <si>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</si>
  <si>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</si>
  <si>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</si>
  <si>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</si>
  <si>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</si>
  <si>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</si>
  <si>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</si>
  <si>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</si>
  <si>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</si>
  <si>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</si>
  <si>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</si>
  <si>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</si>
  <si>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</si>
  <si>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</si>
  <si>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</si>
  <si>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</si>
  <si>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</si>
  <si>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</si>
  <si>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</si>
  <si>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</si>
  <si>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</si>
  <si>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</si>
  <si>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</si>
  <si>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</si>
  <si>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</si>
  <si>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</si>
  <si>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</si>
  <si>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</si>
  <si>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</si>
  <si>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</si>
  <si>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</si>
  <si>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</si>
  <si>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</si>
  <si>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</si>
  <si>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</si>
  <si>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</si>
  <si>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</si>
  <si>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</si>
  <si>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</si>
  <si>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</si>
  <si>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</si>
  <si>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</si>
  <si>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</si>
  <si>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</si>
  <si>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</si>
  <si>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</si>
  <si>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</si>
  <si>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</si>
  <si>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</si>
  <si>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</si>
  <si>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</si>
  <si>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</si>
  <si>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</si>
  <si>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</si>
  <si>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</si>
  <si>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</si>
  <si>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</si>
  <si>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</si>
  <si>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</si>
  <si>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</si>
  <si>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</si>
  <si>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</si>
  <si>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</si>
  <si>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</si>
  <si>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</si>
  <si>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</si>
  <si>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</si>
  <si>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</si>
  <si>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</si>
  <si>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</si>
  <si>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</si>
  <si>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</si>
  <si>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</si>
  <si>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</si>
  <si>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</si>
  <si>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</si>
  <si>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</si>
  <si>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</si>
  <si>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</si>
  <si>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</si>
  <si>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</si>
  <si>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</si>
  <si>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</si>
  <si>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</si>
  <si>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</si>
  <si>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</si>
  <si>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</si>
  <si>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</si>
  <si>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</si>
  <si>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</si>
  <si>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</si>
  <si>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</si>
  <si>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</si>
  <si>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</si>
  <si>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</si>
  <si>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</si>
  <si>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</si>
  <si>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</si>
  <si>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</si>
  <si>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</si>
  <si>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</si>
  <si>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</si>
  <si>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</si>
  <si>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</si>
  <si>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</si>
  <si>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</si>
  <si>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</si>
  <si>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</si>
  <si>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</si>
  <si>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</si>
  <si>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</si>
  <si>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</si>
  <si>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</si>
  <si>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</si>
  <si>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</si>
  <si>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</si>
  <si>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</si>
  <si>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</si>
  <si>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</si>
  <si>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</si>
  <si>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</si>
  <si>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</si>
  <si>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</si>
  <si>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</si>
  <si>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</si>
  <si>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</si>
  <si>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</si>
  <si>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</si>
  <si>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</si>
  <si>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</si>
  <si>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</si>
  <si>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</si>
  <si>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</si>
  <si>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</si>
  <si>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</si>
  <si>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</si>
  <si>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</si>
  <si>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</si>
  <si>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</si>
  <si>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</si>
  <si>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</si>
  <si>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</si>
  <si>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</si>
  <si>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</si>
  <si>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</si>
  <si>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</si>
  <si>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</si>
  <si>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</si>
  <si>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</si>
  <si>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</si>
  <si>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</si>
  <si>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</si>
  <si>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</si>
  <si>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</si>
  <si>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</si>
  <si>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</si>
  <si>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</si>
  <si>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</si>
  <si>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</si>
  <si>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</si>
  <si>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</si>
  <si>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</si>
  <si>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</si>
  <si>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</si>
  <si>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</si>
  <si>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</si>
  <si>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</si>
  <si>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</si>
  <si>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</si>
  <si>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</si>
  <si>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</si>
  <si>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</si>
  <si>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</si>
  <si>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</si>
  <si>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</si>
  <si>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</si>
  <si>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</si>
  <si>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</si>
  <si>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</si>
  <si>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</si>
  <si>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</si>
  <si>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</si>
  <si>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</si>
  <si>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</si>
  <si>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</si>
  <si>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</si>
  <si>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</si>
  <si>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</si>
  <si>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</si>
  <si>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</si>
  <si>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</si>
  <si>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</si>
  <si>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</si>
  <si>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</si>
  <si>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</si>
  <si>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</si>
  <si>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</si>
  <si>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</si>
  <si>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</si>
  <si>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</si>
  <si>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</si>
  <si>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</si>
  <si>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</si>
  <si>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</si>
  <si>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</si>
  <si>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</si>
  <si>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</si>
  <si>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</si>
  <si>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</si>
  <si>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</si>
  <si>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</si>
  <si>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</si>
  <si>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</si>
  <si>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</si>
  <si>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</si>
  <si>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</si>
  <si>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</si>
  <si>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</si>
  <si>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</si>
  <si>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</si>
  <si>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</si>
  <si>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</si>
  <si>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</si>
  <si>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</si>
  <si>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</si>
  <si>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</si>
  <si>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</si>
  <si>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</si>
  <si>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</si>
  <si>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</si>
  <si>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</si>
  <si>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</si>
  <si>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</si>
  <si>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</si>
  <si>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</si>
  <si>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</si>
  <si>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</si>
  <si>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</si>
  <si>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</si>
  <si>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</si>
  <si>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</si>
  <si>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</si>
  <si>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</si>
  <si>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</si>
  <si>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</si>
  <si>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</si>
  <si>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</si>
  <si>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</si>
  <si>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</si>
  <si>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</si>
  <si>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</si>
  <si>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</si>
  <si>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</si>
  <si>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</si>
  <si>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</si>
  <si>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</si>
  <si>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</si>
  <si>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</si>
  <si>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</si>
  <si>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</si>
  <si>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</si>
  <si>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</si>
  <si>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</si>
  <si>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</si>
  <si>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</si>
  <si>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</si>
  <si>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</si>
  <si>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</si>
  <si>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</si>
  <si>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</si>
  <si>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</si>
  <si>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</si>
  <si>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</si>
  <si>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</si>
  <si>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</si>
  <si>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</si>
  <si>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</si>
  <si>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</si>
  <si>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</si>
  <si>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</si>
  <si>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</si>
  <si>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</si>
  <si>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</si>
  <si>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</si>
  <si>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</si>
  <si>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</si>
  <si>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</si>
  <si>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</si>
  <si>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</si>
  <si>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</si>
  <si>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</si>
  <si>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</si>
  <si>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</si>
  <si>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</si>
  <si>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</si>
  <si>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</si>
  <si>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</si>
  <si>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</si>
  <si>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</si>
  <si>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</si>
  <si>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</si>
  <si>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</si>
  <si>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</si>
  <si>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</si>
  <si>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</si>
  <si>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</si>
  <si>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</si>
  <si>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</si>
  <si>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</si>
  <si>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</si>
  <si>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</si>
  <si>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</si>
  <si>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</si>
  <si>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</si>
  <si>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</si>
  <si>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</si>
  <si>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</si>
  <si>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</si>
  <si>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</si>
  <si>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</si>
  <si>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</si>
  <si>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</si>
  <si>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</si>
  <si>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</si>
  <si>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</si>
  <si>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</si>
  <si>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</si>
  <si>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</si>
  <si>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</si>
  <si>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</si>
  <si>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</si>
  <si>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</si>
  <si>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</si>
  <si>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</si>
  <si>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</si>
  <si>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</si>
  <si>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</si>
  <si>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</si>
  <si>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</si>
  <si>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</si>
  <si>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</si>
  <si>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</si>
  <si>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</si>
  <si>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</si>
  <si>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</si>
  <si>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</si>
  <si>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</si>
  <si>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</si>
  <si>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</si>
  <si>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</si>
  <si>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</si>
  <si>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</si>
  <si>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</si>
  <si>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</si>
  <si>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</si>
  <si>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</si>
  <si>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</si>
  <si>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</si>
  <si>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</si>
  <si>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</si>
  <si>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</si>
  <si>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</si>
  <si>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</si>
  <si>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</si>
  <si>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</si>
  <si>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</si>
  <si>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</si>
  <si>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</si>
  <si>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</si>
  <si>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</si>
  <si>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</si>
  <si>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</si>
  <si>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</si>
  <si>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</si>
  <si>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</si>
  <si>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</si>
  <si>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</si>
  <si>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</si>
  <si>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</si>
  <si>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</si>
  <si>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</si>
  <si>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</si>
  <si>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</si>
  <si>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</si>
  <si>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</si>
  <si>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</si>
  <si>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</si>
  <si>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</si>
  <si>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</si>
  <si>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</si>
  <si>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</si>
  <si>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</si>
  <si>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</si>
  <si>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</si>
  <si>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</si>
  <si>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</si>
  <si>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</si>
  <si>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</si>
  <si>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</si>
  <si>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</si>
  <si>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</si>
  <si>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</si>
  <si>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</si>
  <si>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</si>
  <si>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</si>
  <si>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</si>
  <si>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</si>
  <si>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</si>
  <si>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</si>
  <si>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</si>
  <si>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</si>
  <si>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</si>
  <si>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</si>
  <si>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</si>
  <si>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</si>
  <si>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</si>
  <si>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</si>
  <si>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</si>
  <si>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</si>
  <si>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</si>
  <si>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</si>
  <si>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</si>
  <si>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</si>
  <si>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</si>
  <si>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</si>
  <si>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</si>
  <si>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</si>
  <si>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</si>
  <si>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</si>
  <si>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</si>
  <si>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</si>
  <si>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</si>
  <si>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</si>
  <si>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</si>
  <si>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</si>
  <si>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</si>
  <si>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</si>
  <si>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</si>
  <si>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</si>
  <si>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</si>
  <si>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</si>
  <si>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</si>
  <si>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</si>
  <si>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</si>
  <si>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</si>
  <si>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</si>
  <si>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</si>
  <si>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</si>
  <si>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</si>
  <si>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</si>
  <si>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</si>
  <si>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</si>
  <si>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</si>
  <si>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</si>
  <si>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</si>
  <si>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</si>
  <si>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</si>
  <si>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</si>
  <si>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</si>
  <si>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</si>
  <si>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</si>
  <si>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</si>
  <si>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</si>
  <si>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</si>
  <si>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</si>
  <si>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</si>
  <si>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</si>
  <si>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</si>
  <si>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</si>
  <si>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</si>
  <si>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</si>
  <si>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</si>
  <si>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</si>
  <si>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</si>
  <si>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</si>
  <si>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</si>
  <si>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</si>
  <si>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</si>
  <si>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</si>
  <si>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</si>
  <si>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</si>
  <si>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</si>
  <si>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</si>
  <si>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</si>
  <si>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</si>
  <si>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</si>
  <si>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</si>
  <si>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</si>
  <si>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</si>
  <si>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</si>
  <si>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</si>
  <si>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</si>
  <si>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</si>
  <si>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</si>
  <si>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</si>
  <si>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</si>
  <si>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</si>
  <si>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</si>
  <si>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</si>
  <si>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</si>
  <si>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</si>
  <si>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</si>
  <si>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</si>
  <si>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</si>
  <si>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</si>
  <si>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</si>
  <si>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</si>
  <si>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</si>
  <si>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</si>
  <si>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</si>
  <si>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</si>
  <si>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</si>
  <si>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</si>
  <si>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</si>
  <si>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</si>
  <si>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</si>
  <si>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</si>
  <si>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</si>
  <si>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</si>
  <si>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</si>
  <si>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</si>
  <si>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</si>
  <si>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</si>
  <si>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</si>
  <si>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</si>
  <si>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</si>
  <si>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</si>
  <si>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</si>
  <si>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</si>
  <si>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</si>
  <si>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</si>
  <si>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</si>
  <si>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</si>
  <si>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</si>
  <si>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</si>
  <si>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</si>
  <si>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</si>
  <si>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</si>
  <si>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</si>
  <si>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</si>
  <si>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</si>
  <si>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</si>
  <si>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</si>
  <si>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</si>
  <si>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</si>
  <si>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</si>
  <si>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</si>
  <si>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</si>
  <si>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</si>
  <si>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</si>
  <si>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</si>
  <si>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</si>
  <si>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</si>
  <si>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</si>
  <si>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</si>
  <si>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</si>
  <si>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</si>
  <si>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</si>
  <si>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</si>
  <si>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</si>
  <si>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</si>
  <si>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</si>
  <si>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</si>
  <si>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</si>
  <si>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</si>
  <si>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</si>
  <si>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</si>
  <si>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</si>
  <si>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</si>
  <si>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</si>
  <si>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</si>
  <si>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</si>
  <si>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</si>
  <si>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</si>
  <si>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</si>
  <si>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</si>
  <si>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</si>
  <si>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</si>
  <si>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</si>
  <si>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</si>
  <si>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</si>
  <si>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</si>
  <si>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</si>
  <si>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</si>
  <si>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</si>
  <si>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</si>
  <si>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</si>
  <si>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</si>
  <si>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</si>
  <si>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</si>
  <si>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</si>
  <si>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</si>
  <si>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</si>
  <si>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</si>
  <si>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</si>
  <si>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</si>
  <si>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</si>
  <si>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</si>
  <si>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</si>
  <si>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</si>
  <si>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</si>
  <si>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</si>
  <si>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</si>
  <si>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</si>
  <si>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</si>
  <si>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</si>
  <si>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</si>
  <si>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</si>
  <si>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</si>
  <si>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</si>
  <si>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</si>
  <si>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</si>
  <si>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</si>
  <si>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</si>
  <si>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</si>
  <si>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</si>
  <si>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</si>
  <si>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</si>
  <si>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</si>
  <si>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</si>
  <si>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</si>
  <si>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</si>
  <si>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</si>
  <si>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</si>
  <si>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</si>
  <si>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</si>
  <si>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</si>
  <si>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</si>
  <si>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</si>
  <si>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</si>
  <si>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</si>
  <si>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</si>
  <si>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</si>
  <si>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</si>
  <si>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</si>
  <si>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</si>
  <si>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</si>
  <si>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</si>
  <si>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</si>
  <si>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</si>
  <si>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</si>
  <si>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</si>
  <si>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</si>
  <si>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</si>
  <si>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</si>
  <si>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</si>
  <si>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</si>
  <si>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</si>
  <si>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</si>
  <si>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</si>
  <si>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</si>
  <si>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</si>
  <si>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</si>
  <si>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</si>
  <si>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</si>
  <si>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</si>
  <si>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</si>
  <si>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</si>
  <si>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</si>
  <si>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</si>
  <si>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</si>
  <si>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</si>
  <si>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</si>
  <si>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</si>
  <si>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</si>
  <si>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</si>
  <si>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</si>
  <si>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</si>
  <si>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</si>
  <si>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</si>
  <si>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</si>
  <si>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</si>
  <si>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</si>
  <si>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</si>
  <si>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</si>
  <si>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</si>
  <si>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</si>
  <si>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</si>
  <si>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</si>
  <si>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</si>
  <si>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</si>
  <si>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</si>
  <si>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</si>
  <si>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</si>
  <si>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</si>
  <si>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</si>
  <si>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</si>
  <si>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</si>
  <si>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</si>
  <si>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</si>
  <si>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</si>
  <si>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</si>
  <si>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</si>
  <si>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</si>
  <si>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</si>
  <si>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</si>
  <si>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</si>
  <si>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</si>
  <si>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</si>
  <si>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</si>
  <si>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</si>
  <si>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</si>
  <si>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</si>
  <si>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</si>
  <si>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</si>
  <si>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</si>
  <si>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</si>
  <si>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</si>
  <si>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</si>
  <si>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</si>
  <si>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</si>
  <si>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</si>
  <si>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</si>
  <si>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</si>
  <si>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</si>
  <si>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</si>
  <si>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</si>
  <si>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</si>
  <si>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</si>
  <si>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</si>
  <si>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</si>
  <si>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</si>
  <si>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</si>
  <si>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</si>
  <si>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</si>
  <si>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</si>
  <si>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</si>
  <si>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</si>
  <si>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</si>
  <si>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</si>
  <si>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</si>
  <si>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</si>
  <si>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</si>
  <si>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</si>
  <si>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</si>
  <si>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</si>
  <si>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</si>
  <si>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</si>
  <si>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</si>
  <si>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</si>
  <si>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</si>
  <si>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</si>
  <si>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</si>
  <si>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</si>
  <si>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</si>
  <si>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</si>
  <si>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</si>
  <si>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</si>
  <si>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</si>
  <si>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</si>
  <si>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</si>
  <si>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</si>
  <si>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</si>
  <si>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</si>
  <si>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</si>
  <si>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</si>
  <si>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</si>
  <si>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</si>
  <si>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</si>
  <si>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</si>
  <si>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</si>
  <si>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</si>
  <si>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</si>
  <si>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</si>
  <si>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</si>
  <si>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</si>
  <si>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</si>
  <si>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</si>
  <si>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</si>
  <si>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</si>
  <si>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</si>
  <si>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</si>
  <si>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</si>
  <si>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</si>
  <si>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</si>
  <si>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</si>
  <si>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</si>
  <si>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</si>
  <si>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</si>
  <si>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</si>
  <si>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</si>
  <si>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</si>
  <si>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</si>
  <si>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</si>
  <si>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</si>
  <si>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</si>
  <si>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</si>
  <si>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</si>
  <si>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</si>
  <si>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</si>
  <si>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</si>
  <si>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</si>
  <si>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</si>
  <si>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</si>
  <si>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</si>
  <si>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</si>
  <si>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</si>
  <si>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</si>
  <si>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</si>
  <si>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</si>
  <si>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</si>
  <si>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</si>
  <si>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</si>
  <si>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</si>
  <si>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</si>
  <si>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</si>
  <si>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</si>
  <si>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</si>
  <si>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</si>
  <si>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</si>
  <si>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</si>
  <si>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</si>
  <si>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</si>
  <si>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</si>
  <si>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</si>
  <si>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</si>
  <si>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</si>
  <si>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</si>
  <si>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</si>
  <si>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</si>
  <si>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</si>
  <si>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</si>
  <si>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</si>
  <si>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</si>
  <si>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</si>
  <si>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</si>
  <si>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</si>
  <si>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</si>
  <si>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</si>
  <si>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</si>
  <si>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</si>
  <si>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</si>
  <si>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</si>
  <si>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</si>
  <si>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</si>
  <si>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</si>
  <si>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</si>
  <si>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</si>
  <si>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</si>
  <si>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</si>
  <si>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</si>
  <si>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</si>
  <si>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</si>
  <si>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</si>
  <si>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</si>
  <si>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</si>
  <si>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</si>
  <si>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</si>
  <si>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</si>
  <si>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</si>
  <si>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</si>
  <si>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</si>
  <si>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</si>
  <si>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</si>
  <si>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</si>
  <si>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</si>
  <si>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</si>
  <si>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</si>
  <si>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</si>
  <si>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</si>
  <si>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</si>
  <si>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</si>
  <si>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</si>
  <si>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</si>
  <si>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</si>
  <si>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</si>
  <si>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</si>
  <si>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</si>
  <si>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</si>
  <si>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</si>
  <si>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</si>
  <si>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</si>
  <si>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</si>
  <si>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</si>
  <si>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</si>
  <si>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</si>
  <si>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</si>
  <si>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</si>
  <si>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</si>
  <si>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</si>
  <si>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</si>
  <si>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</si>
  <si>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</si>
  <si>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</si>
  <si>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</si>
  <si>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</si>
  <si>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</si>
  <si>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</si>
  <si>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</si>
  <si>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</si>
  <si>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</si>
  <si>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</si>
  <si>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</si>
  <si>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</si>
  <si>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</si>
  <si>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</si>
  <si>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</si>
  <si>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</si>
  <si>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</si>
  <si>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</si>
  <si>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</si>
  <si>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</si>
  <si>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</si>
  <si>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</si>
  <si>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</si>
  <si>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</si>
  <si>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</si>
  <si>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</si>
  <si>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</si>
  <si>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</si>
  <si>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</si>
  <si>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</si>
  <si>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</si>
  <si>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</si>
  <si>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</si>
  <si>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</si>
  <si>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</si>
  <si>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</si>
  <si>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</si>
  <si>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</si>
  <si>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</si>
  <si>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</si>
  <si>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</si>
  <si>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</si>
  <si>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</si>
  <si>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</si>
  <si>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</si>
  <si>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</si>
  <si>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</si>
  <si>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</si>
  <si>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</si>
  <si>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</si>
  <si>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</si>
  <si>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</si>
  <si>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</si>
  <si>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</si>
  <si>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</si>
  <si>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</si>
  <si>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</si>
  <si>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</si>
  <si>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</si>
  <si>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</si>
  <si>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</si>
  <si>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</si>
  <si>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</si>
  <si>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</si>
  <si>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</si>
  <si>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</si>
  <si>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</si>
  <si>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</si>
  <si>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</si>
  <si>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</si>
  <si>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</si>
  <si>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</si>
  <si>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</si>
  <si>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</si>
  <si>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</si>
  <si>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</si>
  <si>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</si>
  <si>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</si>
  <si>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</si>
  <si>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</si>
  <si>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</si>
  <si>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</si>
  <si>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</si>
  <si>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</si>
  <si>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</si>
  <si>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</si>
  <si>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</si>
  <si>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</si>
  <si>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</si>
  <si>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</si>
  <si>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</si>
  <si>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</si>
  <si>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</si>
  <si>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</si>
  <si>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</si>
  <si>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</si>
  <si>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</si>
  <si>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</si>
  <si>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</si>
  <si>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</si>
  <si>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</si>
  <si>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</si>
  <si>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</si>
  <si>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</si>
  <si>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</si>
  <si>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</si>
  <si>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</si>
  <si>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</si>
  <si>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</si>
  <si>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</si>
  <si>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</si>
  <si>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</si>
  <si>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</si>
  <si>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</si>
  <si>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</si>
  <si>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</si>
  <si>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</si>
  <si>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</si>
  <si>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</si>
  <si>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</si>
  <si>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</si>
  <si>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</si>
  <si>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</si>
  <si>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</si>
  <si>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</si>
  <si>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</si>
  <si>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</si>
  <si>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</si>
  <si>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</si>
  <si>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</si>
  <si>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</si>
  <si>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</si>
  <si>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</si>
  <si>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</si>
  <si>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</si>
  <si>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</si>
  <si>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</si>
  <si>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</si>
  <si>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</si>
  <si>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</si>
  <si>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</si>
  <si>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</si>
  <si>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</si>
  <si>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</si>
  <si>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</si>
  <si>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</si>
  <si>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</si>
  <si>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</si>
  <si>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</si>
  <si>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</si>
  <si>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</si>
  <si>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</si>
  <si>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</si>
  <si>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</si>
  <si>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</si>
  <si>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</si>
  <si>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</si>
  <si>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</si>
  <si>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</si>
  <si>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</si>
  <si>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</si>
  <si>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</si>
  <si>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</si>
  <si>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</si>
  <si>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</si>
  <si>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</si>
  <si>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</si>
  <si>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</si>
  <si>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</si>
  <si>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</si>
  <si>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</si>
  <si>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</si>
  <si>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</si>
  <si>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</si>
  <si>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</si>
  <si>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</si>
  <si>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</si>
  <si>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</si>
  <si>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</si>
  <si>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</si>
  <si>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</si>
  <si>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</si>
  <si>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</si>
  <si>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</si>
  <si>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</si>
  <si>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</si>
  <si>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</si>
  <si>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</si>
  <si>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</si>
  <si>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</si>
  <si>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</si>
  <si>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</si>
  <si>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</si>
  <si>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</si>
  <si>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</si>
  <si>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</si>
  <si>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</si>
  <si>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</si>
  <si>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</si>
  <si>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</si>
  <si>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</si>
  <si>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</si>
  <si>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</si>
  <si>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</si>
  <si>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</si>
  <si>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</si>
  <si>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</si>
  <si>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</si>
  <si>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</si>
  <si>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</si>
  <si>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</si>
  <si>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</si>
  <si>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</si>
  <si>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</si>
  <si>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</si>
  <si>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</si>
  <si>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</si>
  <si>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</si>
  <si>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</si>
  <si>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</si>
  <si>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</si>
  <si>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</si>
  <si>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</si>
  <si>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</si>
  <si>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</si>
  <si>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</si>
  <si>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</si>
  <si>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</si>
  <si>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</si>
  <si>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</si>
  <si>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</si>
  <si>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</si>
  <si>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</si>
  <si>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</si>
  <si>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</si>
  <si>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</si>
  <si>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</si>
  <si>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</si>
  <si>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</si>
  <si>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</si>
  <si>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</si>
  <si>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</si>
  <si>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</si>
  <si>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</si>
  <si>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</si>
  <si>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</si>
  <si>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</si>
  <si>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</si>
  <si>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</si>
  <si>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</si>
  <si>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</si>
  <si>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</si>
  <si>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</si>
  <si>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</si>
  <si>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</si>
  <si>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</si>
  <si>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</si>
  <si>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</si>
  <si>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</si>
  <si>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</si>
  <si>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</si>
  <si>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</si>
  <si>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</si>
  <si>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</si>
  <si>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</si>
  <si>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</si>
  <si>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</si>
  <si>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</si>
  <si>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</si>
  <si>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</si>
  <si>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</si>
  <si>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</si>
  <si>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</si>
  <si>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</si>
  <si>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</si>
  <si>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</si>
  <si>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</si>
  <si>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</si>
  <si>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</si>
  <si>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</si>
  <si>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</si>
  <si>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</si>
  <si>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</si>
  <si>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</si>
  <si>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</si>
  <si>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</si>
  <si>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</si>
  <si>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</si>
  <si>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</si>
  <si>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</si>
  <si>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</si>
  <si>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</si>
  <si>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</si>
  <si>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</si>
  <si>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</si>
  <si>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</si>
  <si>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</si>
  <si>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</si>
  <si>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</si>
  <si>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</si>
  <si>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</si>
  <si>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</si>
  <si>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</si>
  <si>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</si>
  <si>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</si>
  <si>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</si>
  <si>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</si>
  <si>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</si>
  <si>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</si>
  <si>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</si>
  <si>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</si>
  <si>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</si>
  <si>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</si>
  <si>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</si>
  <si>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</si>
  <si>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</si>
  <si>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</si>
  <si>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</si>
  <si>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</si>
  <si>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</si>
  <si>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</si>
  <si>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</si>
  <si>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</si>
  <si>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</si>
  <si>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</si>
  <si>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</si>
  <si>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</si>
  <si>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</si>
  <si>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</si>
  <si>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</si>
  <si>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</si>
  <si>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</si>
  <si>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</si>
  <si>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</si>
  <si>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</si>
  <si>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</si>
  <si>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</si>
  <si>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</si>
  <si>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</si>
  <si>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</si>
  <si>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</si>
  <si>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</si>
  <si>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</si>
  <si>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</si>
  <si>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</si>
  <si>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</si>
  <si>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</si>
  <si>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</si>
  <si>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</si>
  <si>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</si>
  <si>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</si>
  <si>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</si>
  <si>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</si>
  <si>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</si>
  <si>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</si>
  <si>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</si>
  <si>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</si>
  <si>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</si>
  <si>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</si>
  <si>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</si>
  <si>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</si>
  <si>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</si>
  <si>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</si>
  <si>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</si>
  <si>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</si>
  <si>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</si>
  <si>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</si>
  <si>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</si>
  <si>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</si>
  <si>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</si>
  <si>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</si>
  <si>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</si>
  <si>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</si>
  <si>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</si>
  <si>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</si>
  <si>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</si>
  <si>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</si>
  <si>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</si>
  <si>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</si>
  <si>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</si>
  <si>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</si>
  <si>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</si>
  <si>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</si>
  <si>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</si>
  <si>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</si>
  <si>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</si>
  <si>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</si>
  <si>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</si>
  <si>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</si>
  <si>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</si>
  <si>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</si>
  <si>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</si>
  <si>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</si>
  <si>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</si>
  <si>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</si>
  <si>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</si>
  <si>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</si>
  <si>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</si>
  <si>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</si>
  <si>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</si>
  <si>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</si>
  <si>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</si>
  <si>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</si>
  <si>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</si>
  <si>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</si>
  <si>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</si>
  <si>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</si>
  <si>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</si>
  <si>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</si>
  <si>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</si>
  <si>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</si>
  <si>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</si>
  <si>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</si>
  <si>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</si>
  <si>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</si>
  <si>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</si>
  <si>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</si>
  <si>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</si>
  <si>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</si>
  <si>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</si>
  <si>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</si>
  <si>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</si>
  <si>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</si>
  <si>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</si>
  <si>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</si>
  <si>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</si>
  <si>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</si>
  <si>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</si>
  <si>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</si>
  <si>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</si>
  <si>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</si>
  <si>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</si>
  <si>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</si>
  <si>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</si>
  <si>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</si>
  <si>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</si>
  <si>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</si>
  <si>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</si>
  <si>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</si>
  <si>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</si>
  <si>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</si>
  <si>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</si>
  <si>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</si>
  <si>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</si>
  <si>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</si>
  <si>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</si>
  <si>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</si>
  <si>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</si>
  <si>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</si>
  <si>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</si>
  <si>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</si>
  <si>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</si>
  <si>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</si>
  <si>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</si>
  <si>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</si>
  <si>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</si>
  <si>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</si>
  <si>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</si>
  <si>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</si>
  <si>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</si>
  <si>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</si>
  <si>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</si>
  <si>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</si>
  <si>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</si>
  <si>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</si>
  <si>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</si>
  <si>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</si>
  <si>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</si>
  <si>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</si>
  <si>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</si>
  <si>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</si>
  <si>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</si>
  <si>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</si>
  <si>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</si>
  <si>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</si>
  <si>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</si>
  <si>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</si>
  <si>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</si>
  <si>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</si>
  <si>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</si>
  <si>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</si>
  <si>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</si>
  <si>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</si>
  <si>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</si>
  <si>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</si>
  <si>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</si>
  <si>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</si>
  <si>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</si>
  <si>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</si>
  <si>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</si>
  <si>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</si>
  <si>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</si>
  <si>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</si>
  <si>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</si>
  <si>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</si>
  <si>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</si>
  <si>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</si>
  <si>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</si>
  <si>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</si>
  <si>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</si>
  <si>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</si>
  <si>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</si>
  <si>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</si>
  <si>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</si>
  <si>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</si>
  <si>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</si>
  <si>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</si>
  <si>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</si>
  <si>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</si>
  <si>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</si>
  <si>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</si>
  <si>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</si>
  <si>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</si>
  <si>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</si>
  <si>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</si>
  <si>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</si>
  <si>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</si>
  <si>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</si>
  <si>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</si>
  <si>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</si>
  <si>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</si>
  <si>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</si>
  <si>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</si>
  <si>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</si>
  <si>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</si>
  <si>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</si>
  <si>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</si>
  <si>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</si>
  <si>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</si>
  <si>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</si>
  <si>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</si>
  <si>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</si>
  <si>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</si>
  <si>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</si>
  <si>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</si>
  <si>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</si>
  <si>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</si>
  <si>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</si>
  <si>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</si>
  <si>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</si>
  <si>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</si>
  <si>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</si>
  <si>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</si>
  <si>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</si>
  <si>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</si>
  <si>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</si>
  <si>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</si>
  <si>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</si>
  <si>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</si>
  <si>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</si>
  <si>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</si>
  <si>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</si>
  <si>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</si>
  <si>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</si>
  <si>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</si>
  <si>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</si>
  <si>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</si>
  <si>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</si>
  <si>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</si>
  <si>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</si>
  <si>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</si>
  <si>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</si>
  <si>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</si>
  <si>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</si>
  <si>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</si>
  <si>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</si>
  <si>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</si>
  <si>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</si>
  <si>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</si>
  <si>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</si>
  <si>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</si>
  <si>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</si>
  <si>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</si>
  <si>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</si>
  <si>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</si>
  <si>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</si>
  <si>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</si>
  <si>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</si>
  <si>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</si>
  <si>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</si>
  <si>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</si>
  <si>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</si>
  <si>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</si>
  <si>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</si>
  <si>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</si>
  <si>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</si>
  <si>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</si>
  <si>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</si>
  <si>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</si>
  <si>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</si>
  <si>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</si>
  <si>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</si>
  <si>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</si>
  <si>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</si>
  <si>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</si>
  <si>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</si>
  <si>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</si>
  <si>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</si>
  <si>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</si>
  <si>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</si>
  <si>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</si>
  <si>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</si>
  <si>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</si>
  <si>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</si>
  <si>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</si>
  <si>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</si>
  <si>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</si>
  <si>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</si>
  <si>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</si>
  <si>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</si>
  <si>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</si>
  <si>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</si>
  <si>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</si>
  <si>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</si>
  <si>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</si>
  <si>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</si>
  <si>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</si>
  <si>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</si>
  <si>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</si>
  <si>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</si>
  <si>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</si>
  <si>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</si>
  <si>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</si>
  <si>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</si>
  <si>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</si>
  <si>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</si>
  <si>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</si>
  <si>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</si>
  <si>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</si>
  <si>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</si>
  <si>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</si>
  <si>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</si>
  <si>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</si>
  <si>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</si>
  <si>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</si>
  <si>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</si>
  <si>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</si>
  <si>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</si>
  <si>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</si>
  <si>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</si>
  <si>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</si>
  <si>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</si>
  <si>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</si>
  <si>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</si>
  <si>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</si>
  <si>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</si>
  <si>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</si>
  <si>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</si>
  <si>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</si>
  <si>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</si>
  <si>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</si>
  <si>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</si>
  <si>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</si>
  <si>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</si>
  <si>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</si>
  <si>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</si>
  <si>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</si>
  <si>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</si>
  <si>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</si>
  <si>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</si>
  <si>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</si>
  <si>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</si>
  <si>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</si>
  <si>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</si>
  <si>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</si>
  <si>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</si>
  <si>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</si>
  <si>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</si>
  <si>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</si>
  <si>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</si>
  <si>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</si>
  <si>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</si>
  <si>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</si>
  <si>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</si>
  <si>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</si>
  <si>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</si>
  <si>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</si>
  <si>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</si>
  <si>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</si>
  <si>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</si>
  <si>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</si>
  <si>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</si>
  <si>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</si>
  <si>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</si>
  <si>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</si>
  <si>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</si>
  <si>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</si>
  <si>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</si>
  <si>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</si>
  <si>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</si>
  <si>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</si>
  <si>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</si>
  <si>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</si>
  <si>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</si>
  <si>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</si>
  <si>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</si>
  <si>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</si>
  <si>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</si>
  <si>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</si>
  <si>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</si>
  <si>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</si>
  <si>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</si>
  <si>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</si>
  <si>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</si>
  <si>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</si>
  <si>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</si>
  <si>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</si>
  <si>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</si>
  <si>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</si>
  <si>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</si>
  <si>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</si>
  <si>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</si>
  <si>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</si>
  <si>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</si>
  <si>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</si>
  <si>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</si>
  <si>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</si>
  <si>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</si>
  <si>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</si>
  <si>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</si>
  <si>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</si>
  <si>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</si>
  <si>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</si>
  <si>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</si>
  <si>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</si>
  <si>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</si>
  <si>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</si>
  <si>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</si>
  <si>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</si>
  <si>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</si>
  <si>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</si>
  <si>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</si>
  <si>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</si>
  <si>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</si>
  <si>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</si>
  <si>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</si>
  <si>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</si>
  <si>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</si>
  <si>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</si>
  <si>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</si>
  <si>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</si>
  <si>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</si>
  <si>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</si>
  <si>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</si>
  <si>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</si>
  <si>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</si>
  <si>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</si>
  <si>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</si>
  <si>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</si>
  <si>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</si>
  <si>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</si>
  <si>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</si>
  <si>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</si>
  <si>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</si>
  <si>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</si>
  <si>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</si>
  <si>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</si>
  <si>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</si>
  <si>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</si>
  <si>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</si>
  <si>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</si>
  <si>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</si>
  <si>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</si>
  <si>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</si>
  <si>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</si>
  <si>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</si>
  <si>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</si>
  <si>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</si>
  <si>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</si>
  <si>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</si>
  <si>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</si>
  <si>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</si>
  <si>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</si>
  <si>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</si>
  <si>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</si>
  <si>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</si>
  <si>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</si>
  <si>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</si>
  <si>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</si>
  <si>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</si>
  <si>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</si>
  <si>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</si>
  <si>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</si>
  <si>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</si>
  <si>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</si>
  <si>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</si>
  <si>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</si>
  <si>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</si>
  <si>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</si>
  <si>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</si>
  <si>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</si>
  <si>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</si>
  <si>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</si>
  <si>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</si>
  <si>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</si>
  <si>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</si>
  <si>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</si>
  <si>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</si>
  <si>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</si>
  <si>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</si>
  <si>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</si>
  <si>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</si>
  <si>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</si>
  <si>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</si>
  <si>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</si>
  <si>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</si>
  <si>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</si>
  <si>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</si>
  <si>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</si>
  <si>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</si>
  <si>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</si>
  <si>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</si>
  <si>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</si>
  <si>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</si>
  <si>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</si>
  <si>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</si>
  <si>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</si>
  <si>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</si>
  <si>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</si>
  <si>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</si>
  <si>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</si>
  <si>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</si>
  <si>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</si>
  <si>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</si>
  <si>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</si>
  <si>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</si>
  <si>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</si>
  <si>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</si>
  <si>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</si>
  <si>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</si>
  <si>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</si>
  <si>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</si>
  <si>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</si>
  <si>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</si>
  <si>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</si>
  <si>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</si>
  <si>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</si>
  <si>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</si>
  <si>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</si>
  <si>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</si>
  <si>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</si>
  <si>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</si>
  <si>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</si>
  <si>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</si>
  <si>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</si>
  <si>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</si>
  <si>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</si>
  <si>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</si>
  <si>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</si>
  <si>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</si>
  <si>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</si>
  <si>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</si>
  <si>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</si>
  <si>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</si>
  <si>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</si>
  <si>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</si>
  <si>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</si>
  <si>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</si>
  <si>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</si>
  <si>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</si>
  <si>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</si>
  <si>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</si>
  <si>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</si>
  <si>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</si>
  <si>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</si>
  <si>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</si>
  <si>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</si>
  <si>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</si>
  <si>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</si>
  <si>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</si>
  <si>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</si>
  <si>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</si>
  <si>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</si>
  <si>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</si>
  <si>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</si>
  <si>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</si>
  <si>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</si>
  <si>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</si>
  <si>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</si>
  <si>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</si>
  <si>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</si>
  <si>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</si>
  <si>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</si>
  <si>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</si>
  <si>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</si>
  <si>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</si>
  <si>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</si>
  <si>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</si>
  <si>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</si>
  <si>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</si>
  <si>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</si>
  <si>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</si>
  <si>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</si>
  <si>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</si>
  <si>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</si>
  <si>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</si>
  <si>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</si>
  <si>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</si>
  <si>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</si>
  <si>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</si>
  <si>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</si>
  <si>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</si>
  <si>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</si>
  <si>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</si>
  <si>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</si>
  <si>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</si>
  <si>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</si>
  <si>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</si>
  <si>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</si>
  <si>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</si>
  <si>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</si>
  <si>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</si>
  <si>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</si>
  <si>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</si>
  <si>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</si>
  <si>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</si>
  <si>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</si>
  <si>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</si>
  <si>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</si>
  <si>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</si>
  <si>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</si>
  <si>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</si>
  <si>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</si>
  <si>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</si>
  <si>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</si>
  <si>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</si>
  <si>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</si>
  <si>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</si>
  <si>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</si>
  <si>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</si>
  <si>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</si>
  <si>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</si>
  <si>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</si>
  <si>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</si>
  <si>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</si>
  <si>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</si>
  <si>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</si>
  <si>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</si>
  <si>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</si>
  <si>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</si>
  <si>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</si>
  <si>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</si>
  <si>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</si>
  <si>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</si>
  <si>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</si>
  <si>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</si>
  <si>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</si>
  <si>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</si>
  <si>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</si>
  <si>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</si>
  <si>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</si>
  <si>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</si>
  <si>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</si>
  <si>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</si>
  <si>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</si>
  <si>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</si>
  <si>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</si>
  <si>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</si>
  <si>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</si>
  <si>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</si>
  <si>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</si>
  <si>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</si>
  <si>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</si>
  <si>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</si>
  <si>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</si>
  <si>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</si>
  <si>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</si>
  <si>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</si>
  <si>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</si>
  <si>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</si>
  <si>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</si>
  <si>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</si>
  <si>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</si>
  <si>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</si>
  <si>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</si>
  <si>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</si>
  <si>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</si>
  <si>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</si>
  <si>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</si>
  <si>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</si>
  <si>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</si>
  <si>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</si>
  <si>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</si>
  <si>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</si>
  <si>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</si>
  <si>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</si>
  <si>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</si>
  <si>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</si>
  <si>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</si>
  <si>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</si>
  <si>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</si>
  <si>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</si>
  <si>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</si>
  <si>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</si>
  <si>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</si>
  <si>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</si>
  <si>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</si>
  <si>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</si>
  <si>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</si>
  <si>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</si>
  <si>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</si>
  <si>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</si>
  <si>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</si>
  <si>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</si>
  <si>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</si>
  <si>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</si>
  <si>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</si>
  <si>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</si>
  <si>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</si>
  <si>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</si>
  <si>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</si>
  <si>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</si>
  <si>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</si>
  <si>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</si>
  <si>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</si>
  <si>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</si>
  <si>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</si>
  <si>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</si>
  <si>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</si>
  <si>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</si>
  <si>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</si>
  <si>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</si>
  <si>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</si>
  <si>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</si>
  <si>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</si>
  <si>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</si>
  <si>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</si>
  <si>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</si>
  <si>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</si>
  <si>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</si>
  <si>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</si>
  <si>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</si>
  <si>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</si>
  <si>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</si>
  <si>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</si>
  <si>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</si>
  <si>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</si>
  <si>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</si>
  <si>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</si>
  <si>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</si>
  <si>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</si>
  <si>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</si>
  <si>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</si>
  <si>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</si>
  <si>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</si>
  <si>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</si>
  <si>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</si>
  <si>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</si>
  <si>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</si>
  <si>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</si>
  <si>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</si>
  <si>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</si>
  <si>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</si>
  <si>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</si>
  <si>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</si>
  <si>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</si>
  <si>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</si>
  <si>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</si>
  <si>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</si>
  <si>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</si>
  <si>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</si>
  <si>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</si>
  <si>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</si>
  <si>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</si>
  <si>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</si>
  <si>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</si>
  <si>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</si>
  <si>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</si>
  <si>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</si>
  <si>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</si>
  <si>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</si>
  <si>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</si>
  <si>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</si>
  <si>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</si>
  <si>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</si>
  <si>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</si>
  <si>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</si>
  <si>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</si>
  <si>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</si>
  <si>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</si>
  <si>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</si>
  <si>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</si>
  <si>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</si>
  <si>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</si>
  <si>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</si>
  <si>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</si>
  <si>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</si>
  <si>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</si>
  <si>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</si>
  <si>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</si>
  <si>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</si>
  <si>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</si>
  <si>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</si>
  <si>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</si>
  <si>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</si>
  <si>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</si>
  <si>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</si>
  <si>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</si>
  <si>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</si>
  <si>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</si>
  <si>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</si>
  <si>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</si>
  <si>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</si>
  <si>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</si>
  <si>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</si>
  <si>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</si>
  <si>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</si>
  <si>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</si>
  <si>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</si>
  <si>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</si>
  <si>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</si>
  <si>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</si>
  <si>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</si>
  <si>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</si>
  <si>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</si>
  <si>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</si>
  <si>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</si>
  <si>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</si>
  <si>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</si>
  <si>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</si>
  <si>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</si>
  <si>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</si>
  <si>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</si>
  <si>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</si>
  <si>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</si>
  <si>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</si>
  <si>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</si>
  <si>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</si>
  <si>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</si>
  <si>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</si>
  <si>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</si>
  <si>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</si>
  <si>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</si>
  <si>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</si>
  <si>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</si>
  <si>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</si>
  <si>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</si>
  <si>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</si>
  <si>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</si>
  <si>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</si>
  <si>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</si>
  <si>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</si>
  <si>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</si>
  <si>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</si>
  <si>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</si>
  <si>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</si>
  <si>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</si>
  <si>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</si>
  <si>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</si>
  <si>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</si>
  <si>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</si>
  <si>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</si>
  <si>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</si>
  <si>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</si>
  <si>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</si>
  <si>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</si>
  <si>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</si>
  <si>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</si>
  <si>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</si>
  <si>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</si>
  <si>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</si>
  <si>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</si>
  <si>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</si>
  <si>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</si>
  <si>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</si>
  <si>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</si>
  <si>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</si>
  <si>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</si>
  <si>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</si>
  <si>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</si>
  <si>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</si>
  <si>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</si>
  <si>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</si>
  <si>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</si>
  <si>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</si>
  <si>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</si>
  <si>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</si>
  <si>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</si>
  <si>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</si>
  <si>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</si>
  <si>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</si>
  <si>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</si>
  <si>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</si>
  <si>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</si>
  <si>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</si>
  <si>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</si>
  <si>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</si>
  <si>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</si>
  <si>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</si>
  <si>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</si>
  <si>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</si>
  <si>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</si>
  <si>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</si>
  <si>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</si>
  <si>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</si>
  <si>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</si>
  <si>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</si>
  <si>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</si>
  <si>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</si>
  <si>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</si>
  <si>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</si>
  <si>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</si>
  <si>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</si>
  <si>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</si>
  <si>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</si>
  <si>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</si>
  <si>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</si>
  <si>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</si>
  <si>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</si>
  <si>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</si>
  <si>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</si>
  <si>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</si>
  <si>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</si>
  <si>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</si>
  <si>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</si>
  <si>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</si>
  <si>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</si>
  <si>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</si>
  <si>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</si>
  <si>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</si>
  <si>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</si>
  <si>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</si>
  <si>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</si>
  <si>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</si>
  <si>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</si>
  <si>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</si>
  <si>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</si>
  <si>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</si>
  <si>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</si>
  <si>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</si>
  <si>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</si>
  <si>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</si>
  <si>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</si>
  <si>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</si>
  <si>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</si>
  <si>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</si>
  <si>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</si>
  <si>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</si>
  <si>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</si>
  <si>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</si>
  <si>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</si>
  <si>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</si>
  <si>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</si>
  <si>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</si>
  <si>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</si>
  <si>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</si>
  <si>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</si>
  <si>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</si>
  <si>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</si>
  <si>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</si>
  <si>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</si>
  <si>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</si>
  <si>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</si>
  <si>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</si>
  <si>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</si>
  <si>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</si>
  <si>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</si>
  <si>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</si>
  <si>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</si>
  <si>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</si>
  <si>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</si>
  <si>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</si>
  <si>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</si>
  <si>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</si>
  <si>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</si>
  <si>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</si>
  <si>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</si>
  <si>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</si>
  <si>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</si>
  <si>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</si>
  <si>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</si>
  <si>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</si>
  <si>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</si>
  <si>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</si>
  <si>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</si>
  <si>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</si>
  <si>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</si>
  <si>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</si>
  <si>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</si>
  <si>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</si>
  <si>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</si>
  <si>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</si>
  <si>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</si>
  <si>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</si>
  <si>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</si>
  <si>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</si>
  <si>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</si>
  <si>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</si>
  <si>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</si>
  <si>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</si>
  <si>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</si>
  <si>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</si>
  <si>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</si>
  <si>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</si>
  <si>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</si>
  <si>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</si>
  <si>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</si>
  <si>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</si>
  <si>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</si>
  <si>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</si>
  <si>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</si>
  <si>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</si>
  <si>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</si>
  <si>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</si>
  <si>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</si>
  <si>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</si>
  <si>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</si>
  <si>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</si>
  <si>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</si>
  <si>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</si>
  <si>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</si>
  <si>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</si>
  <si>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</si>
  <si>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</si>
  <si>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</si>
  <si>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</si>
  <si>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</si>
  <si>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</si>
  <si>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</si>
  <si>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</si>
  <si>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</si>
  <si>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</si>
  <si>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</si>
  <si>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</si>
  <si>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</si>
  <si>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</si>
  <si>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</si>
  <si>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</si>
  <si>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</si>
  <si>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</si>
  <si>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</si>
  <si>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</si>
  <si>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</si>
  <si>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</si>
  <si>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</si>
  <si>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</si>
  <si>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</si>
  <si>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</si>
  <si>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</si>
  <si>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</si>
  <si>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</si>
  <si>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</si>
  <si>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</si>
  <si>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</si>
  <si>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</si>
  <si>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</si>
  <si>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</si>
  <si>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</si>
  <si>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</si>
  <si>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</si>
  <si>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</si>
  <si>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</si>
  <si>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</si>
  <si>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</si>
  <si>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</si>
  <si>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</si>
  <si>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</si>
  <si>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</si>
  <si>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</si>
  <si>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</si>
  <si>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</si>
  <si>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</si>
  <si>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</si>
  <si>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</si>
  <si>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</si>
  <si>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</si>
  <si>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</si>
  <si>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</si>
  <si>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</si>
  <si>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</si>
  <si>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</si>
  <si>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</si>
  <si>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</si>
  <si>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</si>
  <si>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</si>
  <si>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</si>
  <si>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</si>
  <si>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</si>
  <si>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</si>
  <si>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</si>
  <si>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</si>
  <si>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</si>
  <si>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</si>
  <si>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</si>
  <si>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</si>
  <si>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</si>
  <si>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</si>
  <si>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</si>
  <si>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</si>
  <si>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</si>
  <si>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</si>
  <si>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</si>
  <si>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</si>
  <si>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</si>
  <si>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</si>
  <si>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</si>
  <si>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</si>
  <si>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</si>
  <si>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</si>
  <si>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</si>
  <si>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</si>
  <si>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</si>
  <si>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</si>
  <si>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</si>
  <si>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</si>
  <si>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</si>
  <si>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</si>
  <si>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</si>
  <si>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</si>
  <si>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</si>
  <si>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</si>
  <si>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</si>
  <si>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</si>
  <si>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</si>
  <si>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</si>
  <si>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</si>
  <si>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</si>
  <si>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</si>
  <si>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</si>
  <si>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</si>
  <si>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</si>
  <si>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</si>
  <si>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</si>
  <si>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</si>
  <si>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</si>
  <si>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</si>
  <si>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</si>
  <si>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</si>
  <si>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</si>
  <si>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</si>
  <si>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</si>
  <si>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</si>
  <si>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</si>
  <si>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</si>
  <si>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</si>
  <si>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</si>
  <si>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</si>
  <si>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</si>
  <si>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</si>
  <si>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</si>
  <si>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</si>
  <si>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</si>
  <si>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</si>
  <si>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</si>
  <si>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</si>
  <si>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</si>
  <si>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</si>
  <si>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</si>
  <si>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</si>
  <si>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</si>
  <si>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</si>
  <si>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</si>
  <si>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</si>
  <si>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</si>
  <si>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</si>
  <si>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</si>
  <si>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</si>
  <si>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</si>
  <si>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</si>
  <si>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</si>
  <si>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</si>
  <si>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</si>
  <si>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</si>
  <si>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</si>
  <si>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</si>
  <si>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</si>
  <si>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</si>
  <si>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</si>
  <si>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</si>
  <si>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</si>
  <si>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</si>
  <si>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</si>
  <si>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</si>
  <si>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</si>
  <si>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</si>
  <si>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</si>
  <si>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</si>
  <si>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</si>
  <si>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</si>
  <si>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</si>
  <si>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</si>
  <si>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</si>
  <si>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</si>
  <si>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</si>
  <si>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</si>
  <si>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</si>
  <si>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</si>
  <si>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</si>
  <si>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</si>
  <si>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</si>
  <si>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</si>
  <si>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</si>
  <si>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</si>
  <si>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</si>
  <si>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</si>
  <si>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</si>
  <si>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</si>
  <si>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</si>
  <si>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</si>
  <si>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</si>
  <si>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</si>
  <si>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</si>
  <si>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</si>
  <si>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</si>
  <si>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</si>
  <si>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</si>
  <si>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</si>
  <si>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</si>
  <si>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</si>
  <si>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</si>
  <si>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</si>
  <si>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</si>
  <si>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</si>
  <si>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</si>
  <si>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</si>
  <si>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</si>
  <si>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</si>
  <si>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</si>
  <si>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</si>
  <si>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</si>
  <si>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</si>
  <si>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</si>
  <si>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</si>
  <si>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</si>
  <si>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</si>
  <si>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</si>
  <si>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</si>
  <si>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</si>
  <si>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</si>
  <si>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</si>
  <si>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</si>
  <si>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</si>
  <si>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</si>
  <si>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</si>
  <si>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</si>
  <si>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</si>
  <si>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</si>
  <si>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</si>
  <si>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</si>
  <si>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</si>
  <si>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</si>
  <si>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</si>
  <si>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</si>
  <si>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</si>
  <si>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</si>
  <si>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</si>
  <si>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</si>
  <si>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</si>
  <si>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</si>
  <si>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</si>
  <si>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</si>
  <si>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</si>
  <si>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</si>
  <si>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</si>
  <si>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</si>
  <si>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</si>
  <si>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</si>
  <si>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</si>
  <si>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</si>
  <si>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</si>
  <si>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</si>
  <si>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</si>
  <si>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</si>
  <si>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</si>
  <si>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</si>
  <si>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</si>
  <si>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</si>
  <si>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</si>
  <si>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</si>
  <si>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</si>
  <si>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</si>
  <si>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</si>
  <si>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</si>
  <si>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</si>
  <si>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</si>
  <si>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</si>
  <si>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</si>
  <si>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</si>
  <si>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</si>
  <si>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</si>
  <si>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</si>
  <si>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</si>
  <si>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</si>
  <si>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</si>
  <si>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</si>
  <si>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</si>
  <si>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</si>
  <si>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</si>
  <si>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</si>
  <si>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</si>
  <si>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</si>
  <si>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</si>
  <si>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</si>
  <si>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</si>
  <si>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</si>
  <si>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</si>
  <si>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</si>
  <si>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</si>
  <si>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</si>
  <si>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</si>
  <si>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</si>
  <si>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</si>
  <si>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</si>
  <si>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</si>
  <si>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</si>
  <si>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</si>
  <si>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</si>
  <si>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</si>
  <si>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</si>
  <si>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</si>
  <si>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</si>
  <si>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</si>
  <si>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</si>
  <si>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</si>
  <si>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</si>
  <si>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</si>
  <si>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</si>
  <si>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</si>
  <si>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</si>
  <si>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</si>
  <si>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</si>
  <si>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</si>
  <si>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</si>
  <si>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</si>
  <si>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</si>
  <si>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</si>
  <si>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</si>
  <si>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</si>
  <si>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</si>
  <si>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</si>
  <si>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</si>
  <si>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</si>
  <si>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</si>
  <si>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</si>
  <si>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</si>
  <si>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</si>
  <si>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</si>
  <si>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</si>
  <si>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</si>
  <si>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</si>
  <si>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</si>
  <si>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</si>
  <si>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</si>
  <si>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</si>
  <si>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</si>
  <si>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</si>
  <si>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</si>
  <si>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</si>
  <si>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</si>
  <si>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</si>
  <si>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</si>
  <si>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</si>
  <si>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</si>
  <si>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</si>
  <si>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</si>
  <si>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</si>
  <si>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</si>
  <si>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</si>
  <si>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</si>
  <si>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</si>
  <si>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</si>
  <si>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</si>
  <si>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</si>
  <si>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</si>
  <si>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</si>
  <si>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</si>
  <si>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</si>
  <si>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</si>
  <si>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</si>
  <si>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</si>
  <si>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</si>
  <si>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</si>
  <si>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</si>
  <si>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</si>
  <si>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</si>
  <si>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</si>
  <si>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</si>
  <si>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</si>
  <si>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</si>
  <si>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</si>
  <si>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</si>
  <si>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</si>
  <si>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</si>
  <si>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</si>
  <si>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</si>
  <si>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</si>
  <si>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</si>
  <si>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</si>
  <si>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</si>
  <si>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</si>
  <si>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</si>
  <si>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</si>
  <si>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</si>
  <si>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</si>
  <si>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</si>
  <si>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</si>
  <si>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</si>
  <si>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</si>
  <si>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</si>
  <si>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</si>
  <si>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</si>
  <si>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</si>
  <si>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</si>
  <si>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</si>
  <si>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</si>
  <si>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</si>
  <si>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</si>
  <si>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</si>
  <si>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</si>
  <si>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</si>
  <si>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</si>
  <si>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</si>
  <si>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</si>
  <si>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</si>
  <si>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</si>
  <si>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</si>
  <si>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</si>
  <si>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</si>
  <si>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</si>
  <si>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</si>
  <si>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</si>
  <si>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</si>
  <si>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</si>
  <si>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</si>
  <si>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</si>
  <si>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</si>
  <si>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</si>
  <si>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</si>
  <si>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</si>
  <si>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</si>
  <si>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</si>
  <si>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</si>
  <si>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</si>
  <si>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</si>
  <si>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</si>
  <si>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</si>
  <si>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</si>
  <si>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</si>
  <si>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</si>
  <si>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</si>
  <si>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</si>
  <si>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</si>
  <si>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</si>
  <si>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</si>
  <si>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</si>
  <si>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</si>
  <si>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</si>
  <si>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</si>
  <si>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</si>
  <si>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</si>
  <si>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</si>
  <si>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</si>
  <si>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</si>
  <si>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</si>
  <si>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</si>
  <si>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</si>
  <si>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</si>
  <si>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</si>
  <si>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</si>
  <si>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</si>
  <si>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</si>
  <si>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</si>
  <si>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</si>
  <si>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</si>
  <si>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</si>
  <si>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</si>
  <si>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</si>
  <si>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</si>
  <si>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</si>
  <si>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</si>
  <si>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</si>
  <si>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</si>
  <si>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</si>
  <si>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</si>
  <si>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</si>
  <si>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</si>
  <si>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</si>
  <si>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</si>
  <si>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</si>
  <si>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</si>
  <si>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</si>
  <si>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</si>
  <si>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</si>
  <si>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</si>
  <si>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</si>
  <si>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</si>
  <si>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</si>
  <si>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</si>
  <si>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</si>
  <si>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</si>
  <si>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</si>
  <si>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</si>
  <si>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</si>
  <si>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</si>
  <si>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</si>
  <si>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</si>
  <si>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</si>
  <si>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</si>
  <si>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</si>
  <si>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</si>
  <si>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</si>
  <si>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</si>
  <si>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</si>
  <si>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</si>
  <si>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</si>
  <si>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</si>
  <si>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</si>
  <si>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</si>
  <si>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</si>
  <si>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</si>
  <si>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</si>
  <si>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</si>
  <si>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</si>
  <si>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</si>
  <si>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</si>
  <si>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</si>
  <si>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</si>
  <si>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</si>
  <si>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</si>
  <si>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</si>
  <si>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</si>
  <si>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</si>
  <si>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</si>
  <si>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</si>
  <si>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</si>
  <si>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</si>
  <si>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</si>
  <si>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</si>
  <si>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</si>
  <si>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</si>
  <si>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</si>
  <si>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</si>
  <si>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</si>
  <si>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</si>
  <si>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</si>
  <si>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</si>
  <si>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</si>
  <si>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</si>
  <si>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</si>
  <si>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</si>
  <si>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</si>
  <si>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</si>
  <si>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</si>
  <si>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</si>
  <si>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</si>
  <si>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</si>
  <si>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</si>
  <si>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</si>
  <si>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</si>
  <si>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</si>
  <si>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</si>
  <si>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</si>
  <si>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</si>
  <si>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</si>
  <si>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</si>
  <si>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</si>
  <si>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</si>
  <si>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</si>
  <si>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</si>
  <si>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</si>
  <si>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</si>
  <si>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</si>
  <si>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</si>
  <si>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</si>
  <si>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</si>
  <si>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</si>
  <si>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</si>
  <si>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</si>
  <si>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</si>
  <si>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</si>
  <si>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</si>
  <si>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</si>
  <si>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</si>
  <si>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</si>
  <si>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</si>
  <si>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</si>
  <si>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</si>
  <si>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</si>
  <si>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</si>
  <si>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</si>
  <si>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</si>
  <si>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</si>
  <si>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</si>
  <si>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</si>
  <si>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</si>
  <si>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</si>
  <si>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</si>
  <si>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</si>
  <si>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</si>
  <si>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</si>
  <si>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</si>
  <si>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</si>
  <si>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</si>
  <si>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</si>
  <si>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</si>
  <si>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</si>
  <si>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</si>
  <si>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</si>
  <si>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</si>
  <si>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</si>
  <si>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</si>
  <si>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</si>
  <si>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</si>
  <si>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</si>
  <si>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</si>
  <si>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</si>
  <si>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</si>
  <si>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</si>
  <si>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</si>
  <si>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</si>
  <si>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</si>
  <si>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</si>
  <si>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</si>
  <si>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</si>
  <si>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</si>
  <si>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</si>
  <si>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</si>
  <si>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</si>
  <si>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</si>
  <si>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</si>
  <si>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</si>
  <si>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</si>
  <si>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</si>
  <si>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</si>
  <si>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</si>
  <si>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</si>
  <si>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</si>
  <si>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</si>
  <si>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</si>
  <si>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</si>
  <si>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</si>
  <si>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</si>
  <si>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</si>
  <si>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</si>
  <si>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</si>
  <si>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</si>
  <si>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</si>
  <si>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</si>
  <si>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</si>
  <si>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</si>
  <si>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</si>
  <si>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</si>
  <si>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</si>
  <si>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</si>
  <si>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</si>
  <si>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</si>
  <si>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</si>
  <si>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</si>
  <si>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</si>
  <si>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</si>
  <si>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</si>
  <si>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</si>
  <si>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</si>
  <si>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</si>
  <si>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</si>
  <si>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</si>
  <si>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</si>
  <si>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</si>
  <si>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</si>
  <si>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</si>
  <si>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</si>
  <si>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</si>
  <si>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</si>
  <si>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</si>
  <si>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</si>
  <si>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</si>
  <si>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</si>
  <si>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</si>
  <si>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</si>
  <si>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</si>
  <si>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</si>
  <si>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</si>
  <si>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</si>
  <si>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</si>
  <si>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</si>
  <si>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</si>
  <si>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</si>
  <si>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</si>
  <si>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</si>
  <si>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</si>
  <si>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</si>
  <si>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</si>
  <si>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</si>
  <si>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</si>
  <si>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</si>
  <si>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</si>
  <si>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</si>
  <si>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</si>
  <si>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</si>
  <si>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</si>
  <si>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</si>
  <si>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</si>
  <si>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</si>
  <si>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</si>
  <si>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</si>
  <si>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</si>
  <si>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</si>
  <si>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</si>
  <si>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</si>
  <si>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</si>
  <si>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</si>
  <si>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</si>
  <si>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</si>
  <si>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</si>
  <si>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</si>
  <si>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</si>
  <si>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</si>
  <si>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</si>
  <si>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</si>
  <si>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</si>
  <si>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</si>
  <si>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</si>
  <si>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</si>
  <si>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</si>
  <si>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</si>
  <si>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</si>
  <si>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</si>
  <si>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</si>
  <si>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</si>
  <si>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</si>
  <si>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</si>
  <si>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</si>
  <si>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</si>
  <si>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</si>
  <si>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</si>
  <si>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</si>
  <si>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</si>
  <si>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</si>
  <si>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</si>
  <si>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</si>
  <si>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</si>
  <si>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</si>
  <si>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</si>
  <si>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</si>
  <si>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</si>
  <si>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</si>
  <si>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</si>
  <si>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</si>
  <si>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</si>
  <si>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</si>
  <si>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</si>
  <si>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</si>
  <si>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</si>
  <si>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</si>
  <si>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</si>
  <si>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</si>
  <si>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</si>
  <si>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</si>
  <si>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</si>
  <si>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</si>
  <si>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</si>
  <si>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</si>
  <si>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</si>
  <si>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</si>
  <si>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</si>
  <si>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</si>
  <si>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</si>
  <si>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</si>
  <si>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</si>
  <si>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</si>
  <si>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</si>
  <si>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</si>
  <si>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</si>
  <si>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</si>
  <si>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</si>
  <si>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</si>
  <si>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</si>
  <si>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</si>
  <si>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</si>
  <si>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</si>
  <si>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</si>
  <si>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</si>
  <si>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</si>
  <si>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</si>
  <si>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</si>
  <si>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</si>
  <si>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</si>
  <si>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</si>
  <si>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</si>
  <si>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</si>
  <si>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</si>
  <si>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</si>
  <si>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</si>
  <si>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</si>
  <si>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</si>
  <si>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</si>
  <si>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</si>
  <si>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</si>
  <si>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</si>
  <si>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</si>
  <si>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</si>
  <si>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</si>
  <si>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</si>
  <si>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</si>
  <si>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</si>
  <si>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</si>
  <si>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</si>
  <si>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</si>
  <si>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</si>
  <si>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</si>
  <si>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</si>
  <si>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</si>
  <si>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</si>
  <si>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</si>
  <si>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</si>
  <si>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</si>
  <si>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</si>
  <si>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</si>
  <si>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</si>
  <si>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</si>
  <si>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</si>
  <si>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</si>
  <si>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</si>
  <si>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</si>
  <si>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</si>
  <si>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</si>
  <si>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</si>
  <si>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</si>
  <si>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</si>
  <si>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</si>
  <si>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</si>
  <si>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</si>
  <si>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</si>
  <si>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</si>
  <si>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</si>
  <si>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</si>
  <si>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</si>
  <si>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</si>
  <si>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</si>
  <si>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</si>
  <si>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</si>
  <si>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</si>
  <si>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</si>
  <si>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</si>
  <si>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</si>
  <si>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</si>
  <si>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</si>
  <si>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</si>
  <si>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</si>
  <si>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</si>
  <si>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</si>
  <si>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</si>
  <si>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</si>
  <si>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</si>
  <si>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</si>
  <si>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</si>
  <si>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</si>
  <si>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</si>
  <si>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</si>
  <si>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</si>
  <si>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</si>
  <si>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</si>
  <si>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</si>
  <si>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</si>
  <si>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</si>
  <si>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</si>
  <si>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</si>
  <si>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</si>
  <si>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</si>
  <si>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</si>
  <si>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</si>
  <si>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</si>
  <si>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</si>
  <si>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</si>
  <si>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</si>
  <si>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</si>
  <si>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</si>
  <si>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</si>
  <si>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</si>
  <si>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</si>
  <si>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</si>
  <si>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</si>
  <si>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</si>
  <si>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</si>
  <si>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</si>
  <si>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</si>
  <si>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</si>
  <si>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</si>
  <si>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</si>
  <si>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</si>
  <si>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</si>
  <si>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</si>
  <si>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</si>
  <si>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</si>
  <si>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</si>
  <si>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</si>
  <si>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</si>
  <si>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</si>
  <si>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</si>
  <si>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</si>
  <si>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</si>
  <si>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</si>
  <si>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</si>
  <si>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</si>
  <si>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</si>
  <si>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</si>
  <si>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</si>
  <si>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</si>
  <si>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</si>
  <si>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</si>
  <si>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</si>
  <si>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</si>
  <si>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</si>
  <si>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</si>
  <si>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</si>
  <si>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</si>
  <si>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</si>
  <si>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</si>
  <si>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</si>
  <si>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</si>
  <si>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</si>
  <si>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</si>
  <si>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</si>
  <si>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</si>
  <si>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</si>
  <si>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</si>
  <si>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</si>
  <si>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</si>
  <si>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</si>
  <si>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</si>
  <si>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</si>
  <si>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</si>
  <si>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</si>
  <si>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</si>
  <si>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</si>
  <si>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</si>
  <si>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</si>
  <si>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</si>
  <si>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</si>
  <si>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</si>
  <si>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</si>
  <si>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</si>
  <si>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</si>
  <si>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</si>
  <si>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</si>
  <si>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</si>
  <si>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</si>
  <si>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</si>
  <si>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</si>
  <si>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</si>
  <si>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</si>
  <si>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</si>
  <si>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</si>
  <si>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</si>
  <si>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</si>
  <si>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</si>
  <si>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</si>
  <si>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</si>
  <si>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</si>
  <si>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</si>
  <si>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</si>
  <si>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</si>
  <si>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</si>
  <si>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</si>
  <si>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</si>
  <si>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</si>
  <si>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</si>
  <si>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</si>
  <si>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</si>
  <si>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</si>
  <si>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</si>
  <si>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</si>
  <si>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</si>
  <si>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</si>
  <si>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</si>
  <si>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</si>
  <si>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</si>
  <si>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</si>
  <si>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</si>
  <si>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</si>
  <si>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</si>
  <si>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</si>
  <si>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</si>
  <si>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</si>
  <si>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</si>
  <si>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</si>
  <si>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</si>
  <si>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</si>
  <si>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</si>
  <si>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</si>
  <si>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</si>
  <si>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</si>
  <si>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</si>
  <si>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</si>
  <si>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</si>
  <si>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</si>
  <si>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</si>
  <si>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</si>
  <si>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</si>
  <si>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</si>
  <si>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</si>
  <si>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</si>
  <si>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</si>
  <si>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</si>
  <si>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</si>
  <si>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</si>
  <si>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</si>
  <si>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</si>
  <si>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</si>
  <si>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</si>
  <si>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</si>
  <si>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</si>
  <si>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</si>
  <si>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</si>
  <si>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</si>
  <si>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</si>
  <si>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</si>
  <si>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</si>
  <si>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</si>
  <si>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</si>
  <si>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</si>
  <si>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</si>
  <si>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</si>
  <si>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</si>
  <si>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</si>
  <si>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</si>
  <si>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</si>
  <si>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</si>
  <si>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</si>
  <si>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</si>
  <si>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</si>
  <si>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</si>
  <si>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</si>
  <si>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</si>
  <si>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</si>
  <si>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</si>
  <si>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</si>
  <si>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</si>
  <si>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</si>
  <si>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</si>
  <si>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</si>
  <si>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</si>
  <si>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</si>
  <si>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</si>
  <si>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</si>
  <si>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</si>
  <si>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</si>
  <si>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</si>
  <si>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</si>
  <si>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</si>
  <si>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</si>
  <si>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</si>
  <si>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</si>
  <si>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</si>
  <si>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</si>
  <si>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</si>
  <si>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</si>
  <si>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</si>
  <si>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</si>
  <si>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</si>
  <si>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</si>
  <si>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</si>
  <si>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</si>
  <si>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</si>
  <si>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</si>
  <si>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</si>
  <si>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</si>
  <si>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</si>
  <si>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</si>
  <si>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</si>
  <si>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</si>
  <si>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</si>
  <si>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</si>
  <si>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</si>
  <si>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</si>
  <si>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</si>
  <si>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</si>
  <si>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</si>
  <si>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</si>
  <si>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</si>
  <si>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</si>
  <si>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</si>
  <si>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</si>
  <si>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</si>
  <si>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</si>
  <si>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</si>
  <si>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</si>
  <si>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</si>
  <si>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</si>
  <si>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</si>
  <si>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</si>
  <si>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</si>
  <si>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</si>
  <si>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</si>
  <si>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</si>
  <si>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</si>
  <si>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</si>
  <si>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</si>
  <si>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</si>
  <si>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</si>
  <si>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</si>
  <si>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</si>
  <si>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</si>
  <si>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</si>
  <si>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</si>
  <si>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</si>
  <si>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</si>
  <si>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</si>
  <si>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</si>
  <si>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</si>
  <si>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</si>
  <si>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</si>
  <si>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</si>
  <si>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</si>
  <si>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</si>
  <si>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</si>
  <si>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</si>
  <si>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</si>
  <si>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</si>
  <si>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</si>
  <si>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</si>
  <si>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</si>
  <si>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</si>
  <si>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</si>
  <si>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</si>
  <si>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</si>
  <si>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</si>
  <si>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</si>
  <si>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</si>
  <si>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</si>
  <si>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</si>
  <si>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</si>
  <si>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</si>
  <si>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</si>
  <si>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</si>
  <si>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</si>
  <si>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</si>
  <si>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</si>
  <si>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</si>
  <si>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</si>
  <si>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</si>
  <si>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</si>
  <si>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</si>
  <si>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</si>
  <si>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</si>
  <si>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</si>
  <si>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</si>
  <si>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</si>
  <si>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</si>
  <si>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</si>
  <si>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</si>
  <si>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</si>
  <si>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</si>
  <si>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</si>
  <si>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</si>
  <si>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</si>
  <si>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</si>
  <si>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</si>
  <si>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</si>
  <si>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</si>
  <si>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</si>
  <si>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</si>
  <si>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</si>
  <si>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</si>
  <si>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</si>
  <si>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</si>
  <si>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</si>
  <si>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</si>
  <si>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</si>
  <si>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</si>
  <si>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</si>
  <si>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</si>
  <si>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</si>
  <si>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</si>
  <si>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</si>
  <si>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</si>
  <si>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</si>
  <si>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</si>
  <si>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</si>
  <si>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</si>
  <si>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</si>
  <si>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</si>
  <si>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</si>
  <si>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</si>
  <si>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</si>
  <si>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</si>
  <si>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</si>
  <si>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</si>
  <si>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</si>
  <si>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</si>
  <si>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</si>
  <si>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</si>
  <si>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</si>
  <si>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</si>
  <si>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</si>
  <si>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</si>
  <si>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</si>
  <si>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</si>
  <si>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</si>
  <si>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</si>
  <si>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</si>
  <si>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</si>
  <si>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</si>
  <si>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</si>
  <si>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</si>
  <si>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</si>
  <si>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</si>
  <si>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</si>
  <si>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</si>
  <si>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</si>
  <si>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</si>
  <si>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</si>
  <si>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</si>
  <si>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</si>
  <si>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</si>
  <si>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</si>
  <si>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</si>
  <si>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</si>
  <si>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</si>
  <si>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</si>
  <si>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</si>
  <si>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</si>
  <si>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</si>
  <si>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</si>
  <si>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</si>
  <si>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</si>
  <si>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</si>
  <si>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</si>
  <si>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</si>
  <si>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</si>
  <si>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</si>
  <si>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</si>
  <si>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</si>
  <si>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</si>
  <si>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</si>
  <si>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</si>
  <si>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</si>
  <si>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</si>
  <si>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</si>
  <si>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</si>
  <si>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</si>
  <si>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</si>
  <si>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</si>
  <si>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</si>
  <si>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</si>
  <si>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</si>
  <si>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</si>
  <si>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</si>
  <si>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</si>
  <si>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</si>
  <si>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</si>
  <si>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</si>
  <si>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</si>
  <si>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</si>
  <si>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</si>
  <si>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</si>
  <si>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</si>
  <si>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</si>
  <si>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</si>
  <si>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</si>
  <si>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</si>
  <si>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</si>
  <si>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</si>
  <si>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</si>
  <si>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</si>
  <si>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</si>
  <si>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</si>
  <si>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</si>
  <si>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</si>
  <si>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</si>
  <si>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</si>
  <si>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</si>
  <si>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</si>
  <si>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</si>
  <si>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</si>
  <si>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</si>
  <si>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</si>
  <si>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</si>
  <si>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</si>
  <si>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</si>
  <si>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</si>
  <si>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</si>
  <si>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</si>
  <si>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</si>
  <si>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</si>
  <si>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</si>
  <si>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</si>
  <si>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</si>
  <si>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</si>
  <si>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</si>
  <si>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</si>
  <si>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</si>
  <si>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</si>
  <si>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</si>
  <si>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</si>
  <si>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</si>
  <si>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</si>
  <si>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</si>
  <si>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</si>
  <si>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</si>
  <si>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</si>
  <si>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</si>
  <si>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</si>
  <si>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</si>
  <si>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</si>
  <si>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</si>
  <si>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</si>
  <si>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</si>
  <si>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</si>
  <si>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</si>
  <si>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</si>
  <si>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</si>
  <si>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</si>
  <si>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</si>
  <si>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</si>
  <si>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</si>
  <si>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</si>
  <si>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</si>
  <si>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</si>
  <si>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</si>
  <si>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</si>
  <si>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</si>
  <si>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</si>
  <si>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</si>
  <si>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</si>
  <si>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</si>
  <si>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</si>
  <si>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</si>
  <si>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</si>
  <si>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</si>
  <si>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</si>
  <si>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</si>
  <si>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</si>
  <si>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</si>
  <si>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</si>
  <si>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</si>
  <si>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</si>
  <si>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</si>
  <si>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</si>
  <si>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</si>
  <si>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</si>
  <si>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</si>
  <si>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</si>
  <si>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</si>
  <si>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</si>
  <si>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</si>
  <si>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</si>
  <si>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</si>
  <si>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</si>
  <si>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</si>
  <si>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</si>
  <si>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</si>
  <si>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</si>
  <si>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</si>
  <si>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</si>
  <si>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</si>
  <si>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</si>
  <si>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</si>
  <si>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</si>
  <si>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</si>
  <si>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</si>
  <si>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</si>
  <si>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</si>
  <si>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</si>
  <si>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</si>
  <si>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</si>
  <si>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</si>
  <si>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</si>
  <si>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</si>
  <si>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</si>
  <si>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</si>
  <si>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</si>
  <si>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</si>
  <si>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</si>
  <si>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</si>
  <si>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</si>
  <si>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</si>
  <si>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</si>
  <si>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</si>
  <si>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</si>
  <si>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</si>
  <si>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</si>
  <si>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</si>
  <si>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</si>
  <si>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</si>
  <si>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</si>
  <si>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</si>
  <si>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</si>
  <si>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</si>
  <si>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</si>
  <si>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</si>
  <si>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</si>
  <si>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</si>
  <si>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</si>
  <si>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</si>
  <si>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</si>
  <si>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</si>
  <si>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</si>
  <si>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</si>
  <si>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</si>
  <si>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</si>
  <si>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</si>
  <si>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</si>
  <si>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</si>
  <si>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</si>
  <si>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</si>
  <si>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</si>
  <si>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</si>
  <si>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</si>
  <si>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</si>
  <si>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</si>
  <si>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</si>
  <si>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</si>
  <si>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</si>
  <si>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</si>
  <si>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</si>
  <si>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</si>
  <si>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</si>
  <si>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</si>
  <si>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</si>
  <si>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</si>
  <si>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</si>
  <si>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</si>
  <si>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</si>
  <si>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</si>
  <si>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</si>
  <si>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</si>
  <si>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</si>
  <si>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</si>
  <si>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</si>
  <si>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</si>
  <si>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</si>
  <si>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</si>
  <si>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</si>
  <si>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</si>
  <si>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</si>
  <si>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</si>
  <si>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</si>
  <si>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</si>
  <si>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</si>
  <si>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</si>
  <si>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</si>
  <si>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</si>
  <si>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</si>
  <si>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</si>
  <si>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</si>
  <si>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</si>
  <si>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</si>
  <si>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</si>
  <si>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</si>
  <si>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</si>
  <si>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</si>
  <si>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</si>
  <si>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</si>
  <si>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</si>
  <si>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</si>
  <si>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</si>
  <si>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</si>
  <si>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</si>
  <si>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</si>
  <si>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</si>
  <si>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</si>
  <si>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</si>
  <si>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</si>
  <si>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</si>
  <si>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</si>
  <si>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</si>
  <si>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</si>
  <si>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</si>
  <si>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</si>
  <si>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</si>
  <si>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</si>
  <si>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</si>
  <si>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</si>
  <si>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</si>
  <si>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</si>
  <si>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</si>
  <si>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</si>
  <si>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</si>
  <si>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</si>
  <si>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</si>
  <si>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</si>
  <si>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</si>
  <si>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</si>
  <si>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</si>
  <si>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</si>
  <si>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</si>
  <si>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</si>
  <si>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</si>
  <si>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</si>
  <si>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</si>
  <si>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</si>
  <si>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</si>
  <si>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</si>
  <si>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</si>
  <si>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</si>
  <si>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</si>
  <si>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</si>
  <si>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</si>
  <si>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</si>
  <si>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</si>
  <si>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</si>
  <si>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</si>
  <si>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Fire incident due to AC and both team EM and Telecom at site</t>
  </si>
  <si>
    <t>PCM-20251104-00001511</t>
  </si>
  <si>
    <t xml:space="preserve">EM team ETA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</si>
  <si>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</si>
  <si>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</si>
  <si>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</si>
  <si>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</si>
  <si>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</si>
  <si>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</si>
  <si>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</si>
  <si>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</si>
  <si>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</si>
  <si>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</si>
  <si>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</si>
  <si>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</si>
  <si>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</si>
  <si>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</si>
  <si>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</si>
  <si>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</si>
  <si>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</si>
  <si>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</si>
  <si>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</si>
  <si>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</si>
  <si>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</si>
  <si>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</si>
  <si>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</si>
  <si>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</si>
  <si>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</si>
  <si>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</si>
  <si>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</si>
  <si>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</si>
  <si>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</si>
  <si>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</si>
  <si>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</si>
  <si>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</si>
  <si>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</si>
  <si>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</si>
  <si>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</si>
  <si>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</si>
  <si>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</si>
  <si>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</si>
  <si>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</si>
  <si>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</si>
  <si>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</si>
  <si>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</si>
  <si>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</si>
  <si>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</si>
  <si>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</si>
  <si>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</si>
  <si>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</si>
  <si>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</si>
  <si>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</si>
  <si>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</si>
  <si>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</si>
  <si>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</si>
  <si>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</si>
  <si>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</si>
  <si>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</si>
  <si>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</si>
  <si>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</si>
  <si>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</si>
  <si>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</si>
  <si>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</si>
  <si>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</si>
  <si>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</si>
  <si>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</si>
  <si>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</si>
  <si>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</si>
  <si>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</si>
  <si>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</si>
  <si>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</si>
  <si>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</si>
  <si>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</si>
  <si>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</si>
  <si>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</si>
  <si>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</si>
  <si>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</si>
  <si>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</si>
  <si>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</si>
  <si>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</si>
  <si>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</si>
  <si>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</si>
  <si>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</si>
  <si>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</si>
  <si>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</si>
  <si>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</si>
  <si>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PCM-20251104-00001635</t>
  </si>
  <si>
    <t>ETA 30 min</t>
  </si>
  <si>
    <t xml:space="preserve"> </t>
  </si>
  <si>
    <t xml:space="preserve"> PCM-20250215-00000830 </t>
  </si>
  <si>
    <t>LTE site still down and  site located in aramco area access issue need special permission</t>
  </si>
  <si>
    <t>no pcm</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</si>
  <si>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</si>
  <si>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</si>
  <si>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</si>
  <si>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</si>
  <si>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</si>
  <si>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</si>
  <si>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</si>
  <si>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PCM-20251104-00001527</t>
  </si>
  <si>
    <t>EM Team at site checking</t>
  </si>
  <si>
    <t>PCM-20251104-00001537</t>
  </si>
  <si>
    <t>PCM-20251104-00001263</t>
  </si>
  <si>
    <t xml:space="preserve">ETA 40 mins </t>
  </si>
  <si>
    <t>PCM-20251104-00001250</t>
  </si>
  <si>
    <t>will check after SUR0996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</si>
</sst>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6" totalsRowShown="0" headerRowDxfId="157" dataDxfId="156" headerRowBorderDxfId="154" tableBorderDxfId="155" totalsRowBorderDxfId="153">
  <autoFilter ref="A1:CJ1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1" totalsRowShown="0" headerRowDxfId="31" dataDxfId="30" headerRowBorderDxfId="28" tableBorderDxfId="29">
  <autoFilter ref="A1:L3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 totalsRowShown="0" headerRowDxfId="15" dataDxfId="14" headerRowBorderDxfId="12" tableBorderDxfId="13">
  <autoFilter ref="A1:L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302.72612164352176</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0.10909618056030013</v>
      </c>
      <c r="H3" s="135">
        <v>45965.560312499998</v>
      </c>
      <c r="I3" s="133" t="str">
        <f>IFERROR(VLOOKUP(D3,DB!A:F,6,0),"")</f>
        <v>SCECO+STB</v>
      </c>
      <c r="J3" s="133" t="str">
        <f>IFERROR(VLOOKUP(D3,DB!A:G,7,0),"")</f>
        <v>Weak</v>
      </c>
      <c r="K3" s="137" t="s">
        <v>39025</v>
      </c>
      <c r="L3" s="138" t="str">
        <f>IFERROR(VLOOKUP(D3,DB!A:I,9,0),"")</f>
        <v>Latis</v>
      </c>
    </row>
    <row r="4" spans="1:15" ht="15" customHeight="1">
      <c r="A4" s="132" t="s">
        <v>39026</v>
      </c>
      <c r="B4" s="133" t="str">
        <f>IFERROR(VLOOKUP(D4,DB!A:K,11,0),"")</f>
        <v>R1</v>
      </c>
      <c r="C4" s="133">
        <v>1</v>
      </c>
      <c r="D4" s="133" t="s">
        <v>13358</v>
      </c>
      <c r="E4" s="134" t="s">
        <v>39021</v>
      </c>
      <c r="F4" s="135">
        <v>45965.619780092595</v>
      </c>
      <c r="G4" s="136">
        <f ca="1">IFERROR(NOW()-F4,"")</f>
        <v>5.4767476853157859E-2</v>
      </c>
      <c r="H4" s="135">
        <v>45965.619780092595</v>
      </c>
      <c r="I4" s="133" t="str">
        <f>IFERROR(VLOOKUP(D4,DB!A:F,6,0),"")</f>
        <v>Generator-SG</v>
      </c>
      <c r="J4" s="133" t="str">
        <f>IFERROR(VLOOKUP(D4,DB!A:G,7,0),"")</f>
        <v>Dead</v>
      </c>
      <c r="K4" s="137" t="s">
        <v>39027</v>
      </c>
      <c r="L4" s="138" t="str">
        <f>IFERROR(VLOOKUP(D4,DB!A:I,9,0),"")</f>
        <v>Latis</v>
      </c>
    </row>
    <row r="5" spans="1:15" ht="15" customHeight="1">
      <c r="A5" s="132"/>
      <c r="B5" s="133" t="str">
        <f>IFERROR(VLOOKUP(D5,DB!A:K,11,0),"")</f>
        <v/>
      </c>
      <c r="C5" s="133"/>
      <c r="D5" s="133"/>
      <c r="E5" s="134"/>
      <c r="F5" s="135"/>
      <c r="G5" s="136">
        <f ca="1">IFERROR(NOW()-F5,"")</f>
        <v>45965.674547569448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45965.674547569448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45965.674547569448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45965.674547569448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45965.674547569448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45965.674547569448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45965.674547569448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45965.674547569448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45965.674547569448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45965.674547569448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45965.674547569448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45965.674547569448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45965.674547569448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45965.674547569448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45965.674547569448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45965.674547569448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45965.674547569448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45965.674547569448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45965.674547569448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45965.674547569448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45965.674547569448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45965.674547569448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45965.674547569448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45965.674547569448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45965.674547569448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45965.674547569448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45965.674547569448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45965.674547569448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45965.674547569448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45965.674547569448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45965.674547569448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45965.674547569448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45965.674547569448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45965.674547569448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45965.674547569448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45965.674547569448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45965.674547569448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45965.674547569448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45965.674547569448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45965.674547569448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45965.674547569448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45965.674547569448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45965.674547569448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45965.674547569448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45965.674547569448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45965.674547569448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45965.674547569448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45965.674547569448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45965.674547569448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45965.674547569448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45965.674547569448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45965.674547569448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45965.674547569448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45965.674547569448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45965.674547569448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45965.674547569448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45965.674547569448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45965.674547569448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45965.674547569448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45965.674547569448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45965.674547569448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45965.674547569448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45965.674547569448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45965.674547569448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45965.674547569448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45965.674547569448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45965.674547569448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45965.674547569448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45965.674547569448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45965.674547569448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45965.674547569448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45965.674547569448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45965.674547569448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45965.674547569448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45965.674547569448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45965.674547569448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45965.674547569448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45965.674547569448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45965.674547569448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45965.674547569448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45965.674547569448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45965.674547569448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45965.674547569448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45965.674547569448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45965.674547569448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45965.674547569448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45965.674547569448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45965.674547569448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45965.674547569448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45965.674547569448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45965.674547569448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45965.674547569448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45965.674547569448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45965.674547569448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45965.674547569448</v>
      </c>
      <c r="H99" s="135"/>
      <c r="I99" s="133" t="str">
        <f>IFERROR(VLOOKUP(D99,DB!A:F,6,0),"")</f>
        <v/>
      </c>
      <c r="J99" s="133" t="str">
        <f>IFERROR(VLOOKUP(D99,DB!A:G,7,0),"")</f>
        <v/>
      </c>
      <c r="K99" s="137"/>
      <c r="L99" s="138" t="str">
        <f>IFERROR(VLOOKUP(D99,DB!A:I,9,0),"")</f>
        <v/>
      </c>
    </row>
    <row r="100" spans="1:12" ht="15" customHeight="1">
      <c r="A100" s="144"/>
      <c r="B100" s="145" t="str">
        <f>IFERROR(VLOOKUP(D100,DB!A:K,11,0),"")</f>
        <v/>
      </c>
      <c r="C100" s="145"/>
      <c r="D100" s="145"/>
      <c r="E100" s="146"/>
      <c r="F100" s="147"/>
      <c r="G100" s="148">
        <f ca="1">IFERROR(NOW()-F100,"")</f>
        <v>45965.674547569448</v>
      </c>
      <c r="H100" s="147"/>
      <c r="I100" s="145" t="str">
        <f>IFERROR(VLOOKUP(D100,DB!A:F,6,0),"")</f>
        <v/>
      </c>
      <c r="J100" s="145" t="str">
        <f>IFERROR(VLOOKUP(D100,DB!A:G,7,0),"")</f>
        <v/>
      </c>
      <c r="K100" s="149"/>
      <c r="L100" s="150" t="str">
        <f>IFERROR(VLOOKUP(D100,DB!A:I,9,0),"")</f>
        <v/>
      </c>
    </row>
  </sheetData>
  <customSheetViews>
    <customSheetView guid="{F6042A99-DD27-4453-835D-0834D95730CC}" filter="1" showAutoFilter="1">
      <pageMargins left="0" right="0" top="0" bottom="0" header="0" footer="0"/>
      <autoFilter ref="B1:M1" xr:uid="{B5151FDC-A83C-4B1D-8EFA-F35CEA5EC11A}"/>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39028</v>
      </c>
      <c r="N1" s="89" t="s">
        <v>39029</v>
      </c>
      <c r="O1" s="89" t="s">
        <v>39030</v>
      </c>
      <c r="P1" s="89" t="s">
        <v>39031</v>
      </c>
      <c r="Q1" s="89" t="s">
        <v>39032</v>
      </c>
      <c r="R1" s="89" t="s">
        <v>39033</v>
      </c>
      <c r="S1" s="89" t="s">
        <v>39034</v>
      </c>
      <c r="T1" s="89" t="s">
        <v>39035</v>
      </c>
      <c r="U1" s="89" t="s">
        <v>39036</v>
      </c>
      <c r="V1" s="89" t="s">
        <v>39037</v>
      </c>
      <c r="W1" s="89" t="s">
        <v>39038</v>
      </c>
      <c r="X1" s="89" t="s">
        <v>39039</v>
      </c>
      <c r="Y1" s="89" t="s">
        <v>39040</v>
      </c>
      <c r="Z1" s="89" t="s">
        <v>39041</v>
      </c>
      <c r="AA1" s="89" t="s">
        <v>39042</v>
      </c>
      <c r="AB1" s="89" t="s">
        <v>39043</v>
      </c>
      <c r="AC1" s="89" t="s">
        <v>39044</v>
      </c>
      <c r="AD1" s="89" t="s">
        <v>39045</v>
      </c>
      <c r="AE1" s="89" t="s">
        <v>39046</v>
      </c>
      <c r="AF1" s="89" t="s">
        <v>39047</v>
      </c>
      <c r="AG1" s="89" t="s">
        <v>39048</v>
      </c>
      <c r="AH1" s="89" t="s">
        <v>39049</v>
      </c>
      <c r="AI1" s="89" t="s">
        <v>39050</v>
      </c>
      <c r="AJ1" s="89" t="s">
        <v>39051</v>
      </c>
      <c r="AK1" s="89" t="s">
        <v>39052</v>
      </c>
      <c r="AL1" s="89" t="s">
        <v>39053</v>
      </c>
      <c r="AM1" s="89" t="s">
        <v>39054</v>
      </c>
      <c r="AN1" s="89" t="s">
        <v>39055</v>
      </c>
      <c r="AO1" s="89" t="s">
        <v>39056</v>
      </c>
      <c r="AP1" s="89" t="s">
        <v>39057</v>
      </c>
      <c r="AQ1" s="89" t="s">
        <v>39058</v>
      </c>
      <c r="AR1" s="89" t="s">
        <v>39059</v>
      </c>
      <c r="AS1" s="89" t="s">
        <v>39060</v>
      </c>
      <c r="AT1" s="89" t="s">
        <v>39061</v>
      </c>
      <c r="AU1" s="89" t="s">
        <v>39062</v>
      </c>
      <c r="AV1" s="89" t="s">
        <v>39063</v>
      </c>
      <c r="AW1" s="89" t="s">
        <v>39064</v>
      </c>
      <c r="AX1" s="89" t="s">
        <v>39065</v>
      </c>
      <c r="AY1" s="89" t="s">
        <v>39066</v>
      </c>
      <c r="AZ1" s="89" t="s">
        <v>39067</v>
      </c>
      <c r="BA1" s="89" t="s">
        <v>39068</v>
      </c>
      <c r="BB1" s="89" t="s">
        <v>39069</v>
      </c>
      <c r="BC1" s="89" t="s">
        <v>39070</v>
      </c>
      <c r="BD1" s="89" t="s">
        <v>39071</v>
      </c>
      <c r="BE1" s="89" t="s">
        <v>39072</v>
      </c>
      <c r="BF1" s="89" t="s">
        <v>39073</v>
      </c>
      <c r="BG1" s="89" t="s">
        <v>39074</v>
      </c>
      <c r="BH1" s="89" t="s">
        <v>39075</v>
      </c>
      <c r="BI1" s="89" t="s">
        <v>39076</v>
      </c>
      <c r="BJ1" s="89" t="s">
        <v>39077</v>
      </c>
      <c r="BK1" s="89" t="s">
        <v>39078</v>
      </c>
      <c r="BL1" s="89" t="s">
        <v>39079</v>
      </c>
      <c r="BM1" s="89" t="s">
        <v>39080</v>
      </c>
      <c r="BN1" s="89" t="s">
        <v>39081</v>
      </c>
      <c r="BO1" s="89" t="s">
        <v>39082</v>
      </c>
      <c r="BP1" s="89" t="s">
        <v>39083</v>
      </c>
      <c r="BQ1" s="89" t="s">
        <v>39084</v>
      </c>
      <c r="BR1" s="89" t="s">
        <v>39085</v>
      </c>
      <c r="BS1" s="89" t="s">
        <v>39086</v>
      </c>
      <c r="BT1" s="89" t="s">
        <v>39087</v>
      </c>
      <c r="BU1" s="89" t="s">
        <v>39088</v>
      </c>
      <c r="BV1" s="89" t="s">
        <v>39089</v>
      </c>
      <c r="BW1" s="89" t="s">
        <v>39090</v>
      </c>
      <c r="BX1" s="89" t="s">
        <v>39091</v>
      </c>
      <c r="BY1" s="89" t="s">
        <v>39092</v>
      </c>
      <c r="BZ1" s="89" t="s">
        <v>39093</v>
      </c>
      <c r="CA1" s="89" t="s">
        <v>39094</v>
      </c>
      <c r="CB1" s="89" t="s">
        <v>39095</v>
      </c>
      <c r="CC1" s="89" t="s">
        <v>39096</v>
      </c>
      <c r="CD1" s="89" t="s">
        <v>39097</v>
      </c>
      <c r="CE1" s="89" t="s">
        <v>39098</v>
      </c>
      <c r="CF1" s="89" t="s">
        <v>39099</v>
      </c>
      <c r="CG1" s="89" t="s">
        <v>39100</v>
      </c>
      <c r="CH1" s="89" t="s">
        <v>39101</v>
      </c>
      <c r="CI1" s="89" t="s">
        <v>39102</v>
      </c>
      <c r="CJ1" s="89" t="s">
        <v>39103</v>
      </c>
    </row>
    <row r="2" spans="1:88" s="69" customFormat="1" ht="31.5" customHeight="1">
      <c r="A2" s="62" t="s">
        <v>39104</v>
      </c>
      <c r="B2" s="62" t="s">
        <v>27</v>
      </c>
      <c r="C2" s="62">
        <v>1</v>
      </c>
      <c r="D2" s="62" t="s">
        <v>19542</v>
      </c>
      <c r="E2" s="86" t="s">
        <v>39024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140.67470960648643</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39024</v>
      </c>
      <c r="F4" s="114">
        <v>45958.742083333331</v>
      </c>
      <c r="G4" s="115">
        <f ca="1">IFERROR(NOW()-F4,"-")</f>
        <v>6.9324642361170845</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2</v>
      </c>
      <c r="D5" s="18" t="s">
        <v>22570</v>
      </c>
      <c r="E5" s="113" t="s">
        <v>39021</v>
      </c>
      <c r="F5" s="114">
        <v>45965.660821759258</v>
      </c>
      <c r="G5" s="115">
        <f ca="1">IFERROR(NOW()-F5,"-")</f>
        <v>1.3725810189498588E-2</v>
      </c>
      <c r="H5" s="114">
        <v>45965.65388888889</v>
      </c>
      <c r="I5" s="18" t="str">
        <f>IFERROR(VLOOKUP(D5,DB!A:F,6,0),"")</f>
        <v>Generator-SG</v>
      </c>
      <c r="J5" s="18" t="str">
        <f>IFERROR(VLOOKUP(D5,DB!A:G,7,0),"")</f>
        <v>In progress</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45965.674547569448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45965.674547569448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45965.674547569448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45965.674547569448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45965.674547569448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45965.674547569448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45965.674547569448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45965.674547569448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45965.674547569448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45965.674547569448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45965.674547569448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45965.674547569448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45965.674547569448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45965.674547569448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45965.674547569448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45965.674547569448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45965.674547569448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45965.674547569448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45965.674547569448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45965.674547569448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45965.674547569448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45965.674547569448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45965.674547569448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45965.674547569448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45965.674547569448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45965.674547569448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45965.674547569448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45965.674547569448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45965.674547569448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45965.674547569448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45965.674547569448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45965.674547569448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45965.674547569448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45965.674547569448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45965.674547569448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45965.674547569448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45965.674547569448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45965.674547569448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45965.674547569448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45965.674547569448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45965.674547569448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45965.674547569448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45965.674547569448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45965.674547569448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45965.674547569448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45965.674547569448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45965.674547569448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45965.674547569448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45965.674547569448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45965.674547569448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45965.674547569448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45965.674547569448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45965.674547569448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45965.674547569448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45965.674547569448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45965.674547569448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45965.674547569448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45965.674547569448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45965.674547569448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45965.674547569448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45965.674547569448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45965.674547569448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45965.674547569448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45965.674547569448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45965.674547569448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45965.674547569448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45965.674547569448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45965.674547569448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45965.674547569448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45965.674547569448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45965.674547569448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45965.674547569448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45965.674547569448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45965.674547569448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45965.674547569448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45965.674547569448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45965.674547569448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45965.674547569448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45965.674547569448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45965.674547569448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45965.674547569448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45965.674547569448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45965.674547569448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45965.674547569448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45965.674547569448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45965.674547569448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45965.674547569448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45965.674547569448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45965.674547569448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45965.674547569448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45965.674547569448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45965.674547569448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45965.674547569448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45965.674547569448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45965.674547569448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45965.674547569448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45965.674547569448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45965.674547569448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45965.674547569448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45965.674547569448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45965.674547569448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45965.674547569448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45965.674547569448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45965.674547569448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45965.674547569448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45965.674547569448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45965.674547569448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45965.674547569448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45965.674547569448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45965.674547569448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60"/>
      <c r="B116" s="161" t="str">
        <f>IFERROR(VLOOKUP(D116,DB!A:K,11,0),"")</f>
        <v/>
      </c>
      <c r="C116" s="161"/>
      <c r="D116" s="161"/>
      <c r="E116" s="162"/>
      <c r="F116" s="163"/>
      <c r="G116" s="164">
        <f ca="1">IFERROR(NOW()-F116,"-")</f>
        <v>45965.674547569448</v>
      </c>
      <c r="H116" s="163"/>
      <c r="I116" s="161" t="str">
        <f>IFERROR(VLOOKUP(D116,DB!A:F,6,0),"")</f>
        <v/>
      </c>
      <c r="J116" s="161" t="str">
        <f>IFERROR(VLOOKUP(D116,DB!A:G,7,0),"")</f>
        <v/>
      </c>
      <c r="K116" s="165"/>
      <c r="L116" s="161" t="str">
        <f>IFERROR(VLOOKUP(D116,DB!A:I,9,0),"")</f>
        <v/>
      </c>
      <c r="M116" s="161"/>
      <c r="N116" s="161"/>
      <c r="O116" s="161"/>
      <c r="P116" s="161"/>
      <c r="Q116" s="161"/>
      <c r="R116" s="161"/>
      <c r="S116" s="161"/>
      <c r="T116" s="161"/>
      <c r="U116" s="161"/>
      <c r="V116" s="161"/>
      <c r="W116" s="161"/>
      <c r="X116" s="161"/>
      <c r="Y116" s="161"/>
      <c r="Z116" s="161"/>
      <c r="AA116" s="161"/>
      <c r="AB116" s="161"/>
      <c r="AC116" s="161"/>
      <c r="AD116" s="161"/>
      <c r="AE116" s="161"/>
      <c r="AF116" s="161"/>
      <c r="AG116" s="161"/>
      <c r="AH116" s="161"/>
      <c r="AI116" s="161"/>
      <c r="AJ116" s="161"/>
      <c r="AK116" s="161"/>
      <c r="AL116" s="161"/>
      <c r="AM116" s="161"/>
      <c r="AN116" s="161"/>
      <c r="AO116" s="161"/>
      <c r="AP116" s="161"/>
      <c r="AQ116" s="161"/>
      <c r="AR116" s="161"/>
      <c r="AS116" s="161"/>
      <c r="AT116" s="161"/>
      <c r="AU116" s="161"/>
      <c r="AV116" s="161"/>
      <c r="AW116" s="161"/>
      <c r="AX116" s="161"/>
      <c r="AY116" s="161"/>
      <c r="AZ116" s="161"/>
      <c r="BA116" s="161"/>
      <c r="BB116" s="161"/>
      <c r="BC116" s="161"/>
      <c r="BD116" s="161"/>
      <c r="BE116" s="161"/>
      <c r="BF116" s="161"/>
      <c r="BG116" s="161"/>
      <c r="BH116" s="161"/>
      <c r="BI116" s="161"/>
      <c r="BJ116" s="161"/>
      <c r="BK116" s="161"/>
      <c r="BL116" s="161"/>
      <c r="BM116" s="161"/>
      <c r="BN116" s="161"/>
      <c r="BO116" s="161"/>
      <c r="BP116" s="161"/>
      <c r="BQ116" s="161"/>
      <c r="BR116" s="161"/>
      <c r="BS116" s="161"/>
      <c r="BT116" s="161"/>
      <c r="BU116" s="161"/>
      <c r="BV116" s="161"/>
      <c r="BW116" s="161"/>
      <c r="BX116" s="161"/>
      <c r="BY116" s="161"/>
      <c r="BZ116" s="161"/>
      <c r="CA116" s="161"/>
      <c r="CB116" s="161"/>
      <c r="CC116" s="161"/>
      <c r="CD116" s="161"/>
      <c r="CE116" s="161"/>
      <c r="CF116" s="161"/>
      <c r="CG116" s="161"/>
      <c r="CH116" s="161"/>
      <c r="CI116" s="161"/>
      <c r="CJ116" s="166"/>
    </row>
  </sheetData>
  <dataValidations count="2">
    <dataValidation allowBlank="1" showInputMessage="1" showErrorMessage="1" sqref="E1" xr:uid="{4D935161-CDD3-4592-B877-3FB59C99E142}"/>
    <dataValidation type="list" allowBlank="1" showInputMessage="1" showErrorMessage="1" sqref="E3:E1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7" ca="1" si="0">IFERROR(NOW()-F2,"-")</f>
        <v>45965.674547569448</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45965.674547569448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45965.674547569448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45965.674547569448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45965.674547569448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45965.674547569448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45965.674547569448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45965.674547569448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45965.674547569448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45965.674547569448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45965.674547569448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45965.674547569448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45965.674547569448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45965.674547569448</v>
      </c>
      <c r="H15" s="22" t="s">
        <v>39113</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45965.674547569448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45965.674547569448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45965.674547569448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45965.674547569448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45965.674547569448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45965.674547569448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45965.674547569448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45965.674547569448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45965.674547569448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45965.674547569448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45965.674547569448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45965.674547569448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45965.674547569448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45965.674547569448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45965.674547569448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45965.674547569448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45965.674547569448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45965.674547569448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45965.674547569448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45965.674547569448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45965.674547569448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45965.674547569448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45965.674547569448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45965.674547569448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45965.674547569448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45965.674547569448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45965.674547569448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45965.674547569448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45965.674547569448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45965.674547569448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45965.674547569448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45965.674547569448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45965.674547569448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45965.674547569448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45965.674547569448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45965.674547569448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45965.674547569448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45965.674547569448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45965.674547569448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45965.674547569448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45965.674547569448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45965.674547569448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45965.674547569448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45965.674547569448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45965.674547569448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45965.674547569448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45965.674547569448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45965.674547569448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45965.674547569448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45965.674547569448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45965.674547569448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45965.674547569448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45965.674547569448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45965.674547569448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45965.674547569448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45965.674547569448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45965.674547569448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45965.674547569448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45965.674547569448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45965.674547569448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45965.674547569448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45965.674547569448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45965.674547569448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45965.674547569448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45965.674547569448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45965.674547569448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45965.674547569448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45965.674547569448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45965.674547569448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45965.674547569448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45965.674547569448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45965.674547569448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45965.674547569448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45965.674547569448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45965.674547569448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45965.674547569448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45965.674547569448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45965.674547569448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45965.674547569448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45965.674547569448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45965.674547569448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45965.674547569448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45965.674547569448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45965.674547569448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45965.674547569448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45965.674547569448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45965.674547569448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45965.674547569448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45965.674547569448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45965.674547569448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45965.674547569448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45965.674547569448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45965.674547569448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45965.674547569448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45965.674547569448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45965.674547569448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45965.674547569448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45965.674547569448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45965.674547569448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45965.674547569448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45965.674547569448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45965.674547569448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45965.674547569448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45965.674547569448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45965.674547569448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45965.674547569448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45965.674547569448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45965.674547569448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45965.674547569448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45965.674547569448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45965.674547569448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45965.674547569448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45965.674547569448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45965.674547569448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45965.674547569448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45965.674547569448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45965.674547569448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45965.674547569448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45965.674547569448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45965.674547569448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45965.674547569448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45965.674547569448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45965.674547569448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45965.674547569448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45965.674547569448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45965.674547569448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45965.674547569448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45965.674547569448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45965.674547569448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45965.674547569448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45965.674547569448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45965.674547569448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45965.674547569448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45965.674547569448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45965.674547569448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45965.674547569448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45965.674547569448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45965.674547569448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45965.674547569448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45965.674547569448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45965.674547569448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45965.674547569448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45965.674547569448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45965.674547569448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45965.674547569448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45965.674547569448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45965.674547569448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45965.674547569448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45965.674547569448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45965.674547569448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45965.674547569448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45965.674547569448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45965.674547569448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45965.674547569448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45965.674547569448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45965.674547569448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45965.674547569448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45965.674547569448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45965.674547569448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45965.674547569448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45965.674547569448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45965.674547569448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45965.674547569448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45965.674547569448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45965.674547569448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45965.674547569448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45965.674547569448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45965.674547569448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45965.674547569448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45965.674547569448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45965.674547569448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45965.674547569448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45965.674547569448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45965.674547569448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45965.674547569448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45965.674547569448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45965.674547569448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45965.674547569448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45965.674547569448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45965.674547569448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45965.674547569448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45965.674547569448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45965.674547569448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45965.674547569448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45965.674547569448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45965.674547569448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45965.674547569448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45965.674547569448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45965.674547569448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45965.674547569448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45965.674547569448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45965.674547569448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45965.674547569448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45965.674547569448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45965.674547569448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45965.674547569448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45965.674547569448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45965.674547569448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45965.674547569448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45965.674547569448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45965.674547569448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45965.674547569448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45965.674547569448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45965.674547569448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45965.674547569448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45965.674547569448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45965.674547569448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45965.674547569448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45965.674547569448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45965.674547569448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45965.674547569448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45965.674547569448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45965.674547569448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45965.674547569448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45965.674547569448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45965.674547569448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45965.674547569448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45965.674547569448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45965.674547569448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45965.674547569448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45965.674547569448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45965.674547569448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45965.674547569448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45965.674547569448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45965.674547569448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45965.674547569448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45965.674547569448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45965.674547569448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45965.674547569448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45965.674547569448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45965.674547569448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45965.674547569448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45965.674547569448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45965.674547569448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45965.674547569448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45965.674547569448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45965.674547569448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45965.674547569448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45965.674547569448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45965.674547569448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45965.674547569448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45965.674547569448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45965.674547569448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45965.674547569448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45965.674547569448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45965.674547569448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45965.674547569448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45965.674547569448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45965.674547569448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45965.674547569448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45965.674547569448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45965.674547569448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45965.674547569448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45965.674547569448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45965.674547569448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45965.674547569448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45965.674547569448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45965.674547569448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45965.674547569448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45965.674547569448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45965.674547569448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45965.674547569448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45965.674547569448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45965.674547569448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45965.674547569448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45965.674547569448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45965.674547569448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45965.674547569448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45965.674547569448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45965.674547569448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45965.674547569448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45965.674547569448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45965.674547569448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45965.674547569448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45965.674547569448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45965.674547569448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45965.674547569448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45965.674547569448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45965.674547569448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45965.674547569448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45965.674547569448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45965.674547569448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45965.674547569448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45965.674547569448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45965.674547569448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45965.674547569448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45965.674547569448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45965.674547569448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45965.674547569448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45965.674547569448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45965.674547569448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45965.674547569448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45965.674547569448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45965.674547569448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45965.674547569448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45965.674547569448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45965.674547569448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45965.674547569448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45965.674547569448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45965.674547569448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45965.674547569448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45965.674547569448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45965.674547569448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45965.674547569448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45965.674547569448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45965.674547569448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45965.674547569448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45965.674547569448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45965.674547569448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45965.674547569448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45965.674547569448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45965.674547569448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45965.674547569448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45965.674547569448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45965.674547569448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45965.674547569448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45965.674547569448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45965.674547569448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45965.674547569448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45965.674547569448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45965.674547569448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45965.674547569448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45965.674547569448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45965.674547569448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45965.674547569448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45965.674547569448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45965.674547569448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45965.674547569448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45965.674547569448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45965.674547569448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45965.674547569448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45965.674547569448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45965.674547569448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45965.674547569448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45965.674547569448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45965.674547569448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45965.674547569448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45965.674547569448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45965.674547569448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45965.674547569448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45965.674547569448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45965.674547569448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45965.674547569448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45965.674547569448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45965.674547569448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45965.674547569448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45965.674547569448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45965.674547569448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45965.674547569448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45965.674547569448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45965.674547569448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45965.674547569448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45965.674547569448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45965.674547569448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45965.674547569448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45965.674547569448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45965.674547569448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45965.674547569448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45965.674547569448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45965.674547569448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45965.674547569448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45965.674547569448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45965.674547569448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45965.674547569448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45965.674547569448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45965.674547569448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45965.674547569448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45965.674547569448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45965.674547569448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45965.674547569448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45965.674547569448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45965.674547569448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45965.674547569448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45965.674547569448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45965.674547569448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45965.674547569448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45965.674547569448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45965.674547569448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45965.674547569448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45965.674547569448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45965.674547569448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45965.674547569448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45965.674547569448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45965.674547569448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45965.674547569448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45965.674547569448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45965.674547569448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45965.674547569448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45965.674547569448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45965.674547569448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45965.674547569448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45965.674547569448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45965.674547569448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45965.674547569448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45965.674547569448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45965.674547569448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45965.674547569448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45965.674547569448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45965.674547569448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45965.674547569448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45965.674547569448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45965.674547569448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45965.674547569448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45965.674547569448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45965.674547569448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45965.674547569448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45965.674547569448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45965.674547569448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45965.674547569448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45965.674547569448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45965.674547569448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45965.674547569448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45965.674547569448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45965.674547569448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45965.674547569448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45965.674547569448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45965.674547569448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45965.674547569448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45965.674547569448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45965.674547569448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45965.674547569448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45965.674547569448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45965.674547569448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45965.674547569448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45965.674547569448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45965.674547569448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45965.674547569448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45965.674547569448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45965.674547569448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45965.674547569448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45965.674547569448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45965.674547569448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45965.674547569448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45965.674547569448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45965.674547569448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45965.674547569448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45965.674547569448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45965.674547569448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45965.674547569448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45965.674547569448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45965.674547569448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45965.674547569448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45965.674547569448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45965.674547569448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45965.674547569448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45965.674547569448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45965.674547569448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45965.674547569448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45965.674547569448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45965.674547569448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45965.674547569448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45965.674547569448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45965.674547569448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45965.674547569448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45965.674547569448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45965.674547569448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45965.674547569448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45965.674547569448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45965.674547569448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45965.674547569448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45965.674547569448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45965.674547569448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45965.674547569448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45965.674547569448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45965.674547569448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45965.674547569448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45965.674547569448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45965.674547569448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45965.674547569448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45965.674547569448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45965.674547569448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45965.674547569448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45965.674547569448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45965.674547569448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45965.674547569448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45965.674547569448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45965.674547569448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45965.674547569448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45965.674547569448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45965.674547569448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45965.674547569448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45965.674547569448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45965.674547569448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45965.674547569448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45965.674547569448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45965.674547569448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45965.674547569448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45965.674547569448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45965.674547569448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45965.674547569448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45965.674547569448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45965.674547569448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45965.674547569448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45965.674547569448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45965.674547569448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45965.674547569448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45965.674547569448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45965.674547569448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45965.674547569448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45965.674547569448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45965.674547569448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45965.674547569448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45965.674547569448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45965.674547569448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45965.674547569448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45965.674547569448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45965.674547569448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45965.674547569448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45965.674547569448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45965.674547569448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45965.674547569448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45965.674547569448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45965.674547569448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45965.674547569448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45965.674547569448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45965.674547569448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45965.674547569448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45965.674547569448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45965.674547569448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45965.674547569448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45965.674547569448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45965.674547569448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45965.674547569448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45965.674547569448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45965.674547569448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45965.674547569448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45965.674547569448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45965.674547569448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45965.674547569448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45965.674547569448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45965.674547569448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45965.674547569448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45965.674547569448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45965.674547569448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45965.674547569448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45965.674547569448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45965.674547569448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45965.674547569448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45965.674547569448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45965.674547569448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45965.674547569448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45965.674547569448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45965.674547569448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45965.674547569448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45965.674547569448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45965.674547569448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45965.674547569448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45965.674547569448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45965.674547569448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45965.674547569448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45965.674547569448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45965.674547569448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45965.674547569448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45965.674547569448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45965.674547569448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45965.674547569448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45965.674547569448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45965.674547569448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45965.674547569448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45965.674547569448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45965.674547569448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45965.674547569448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45965.674547569448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45965.674547569448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45965.674547569448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45965.674547569448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45965.674547569448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45965.674547569448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45965.674547569448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45965.674547569448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45965.674547569448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45965.674547569448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45965.674547569448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45965.674547569448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45965.674547569448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45965.674547569448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45965.674547569448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45965.674547569448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45965.674547569448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45965.674547569448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45965.674547569448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45965.674547569448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45965.674547569448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45965.674547569448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45965.674547569448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45965.674547569448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45965.674547569448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45965.674547569448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45965.674547569448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45965.674547569448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45965.674547569448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45965.674547569448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45965.674547569448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45965.674547569448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45965.674547569448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45965.674547569448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45965.674547569448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45965.674547569448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45965.674547569448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45965.674547569448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45965.674547569448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45965.674547569448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45965.674547569448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45965.674547569448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45965.674547569448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45965.674547569448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45965.674547569448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45965.674547569448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45965.674547569448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45965.674547569448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45965.674547569448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45965.674547569448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45965.674547569448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45965.674547569448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45965.674547569448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45965.674547569448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45965.674547569448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45965.674547569448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45965.674547569448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45965.674547569448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45965.674547569448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45965.674547569448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45965.674547569448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45965.674547569448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45965.674547569448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45965.674547569448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45965.674547569448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45965.674547569448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45965.674547569448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45965.674547569448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45965.674547569448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45965.674547569448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45965.674547569448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45965.674547569448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45965.674547569448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45965.674547569448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45965.674547569448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45965.674547569448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45965.674547569448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45965.674547569448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45965.674547569448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45965.674547569448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45965.674547569448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45965.674547569448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45965.674547569448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45965.674547569448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45965.674547569448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45965.674547569448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45965.674547569448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45965.674547569448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45965.674547569448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45965.674547569448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45965.674547569448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45965.674547569448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45965.674547569448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45965.674547569448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45965.674547569448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45965.674547569448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45965.674547569448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45965.674547569448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45965.674547569448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45965.674547569448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45965.674547569448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45965.674547569448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45965.674547569448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45965.674547569448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45965.674547569448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45965.674547569448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45965.674547569448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45965.674547569448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45965.674547569448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45965.674547569448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45965.674547569448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45965.674547569448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45965.674547569448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45965.674547569448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45965.674547569448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45965.674547569448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45965.674547569448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45965.674547569448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45965.674547569448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45965.674547569448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45965.674547569448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45965.674547569448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45965.674547569448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45965.674547569448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45965.674547569448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45965.674547569448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45965.674547569448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45965.674547569448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45965.674547569448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45965.674547569448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45965.674547569448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45965.674547569448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45965.674547569448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45965.674547569448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45965.674547569448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45965.674547569448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45965.674547569448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45965.674547569448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45965.674547569448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45965.674547569448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45965.674547569448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45965.674547569448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45965.674547569448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45965.674547569448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45965.674547569448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45965.674547569448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45965.674547569448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45965.674547569448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45965.674547569448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45965.674547569448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45965.674547569448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45965.674547569448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45965.674547569448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45965.674547569448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45965.674547569448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45965.674547569448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45965.674547569448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45965.674547569448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45965.674547569448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45965.674547569448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45965.674547569448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45965.674547569448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45965.674547569448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45965.674547569448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45965.674547569448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45965.674547569448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45965.674547569448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45965.674547569448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45965.674547569448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45965.674547569448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45965.674547569448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45965.674547569448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45965.674547569448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45965.674547569448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45965.674547569448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45965.674547569448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45965.674547569448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45965.674547569448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45965.674547569448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45965.674547569448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45965.674547569448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45965.674547569448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45965.674547569448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45965.674547569448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45965.674547569448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45965.674547569448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45965.674547569448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45965.674547569448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45965.674547569448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45965.674547569448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45965.674547569448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45965.674547569448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45965.674547569448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45965.674547569448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45965.674547569448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45965.674547569448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45965.674547569448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45965.674547569448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45965.674547569448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45965.674547569448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45965.674547569448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45965.674547569448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45965.674547569448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45965.674547569448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45965.674547569448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45965.674547569448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45965.674547569448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45965.674547569448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45965.674547569448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45965.674547569448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45965.674547569448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45965.674547569448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45965.674547569448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45965.674547569448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45965.674547569448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45965.674547569448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45965.674547569448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45965.674547569448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45965.674547569448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45965.674547569448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45965.674547569448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45965.674547569448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45965.674547569448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45965.674547569448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45965.674547569448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45965.674547569448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45965.674547569448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45965.674547569448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45965.674547569448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45965.674547569448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45965.674547569448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45965.674547569448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45965.674547569448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45965.674547569448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45965.674547569448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45965.674547569448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45965.674547569448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45965.674547569448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45965.674547569448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45965.674547569448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45965.674547569448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45965.674547569448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45965.674547569448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45965.674547569448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45965.674547569448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45965.674547569448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45965.674547569448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45965.674547569448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45965.674547569448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45965.674547569448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45965.674547569448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45965.674547569448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45965.674547569448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45965.674547569448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45965.674547569448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45965.674547569448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45965.674547569448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45965.674547569448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45965.674547569448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45965.674547569448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45965.674547569448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45965.674547569448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45965.674547569448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45965.674547569448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45965.674547569448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45965.674547569448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45965.674547569448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45965.674547569448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45965.674547569448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45965.674547569448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45965.674547569448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45965.674547569448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45965.674547569448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45965.674547569448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45965.674547569448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45965.674547569448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45965.674547569448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45965.674547569448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45965.674547569448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45965.674547569448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45965.674547569448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45965.674547569448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45965.674547569448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45965.674547569448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45965.674547569448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45965.674547569448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45965.674547569448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45965.674547569448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45965.674547569448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45965.674547569448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45965.674547569448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45965.674547569448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45965.674547569448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45965.674547569448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45965.674547569448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45965.674547569448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45965.674547569448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45965.674547569448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45965.674547569448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45965.674547569448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45965.674547569448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45965.674547569448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45965.674547569448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45965.674547569448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45965.674547569448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45965.674547569448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45965.674547569448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45965.674547569448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45965.674547569448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45965.674547569448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45965.674547569448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45965.674547569448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45965.674547569448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45965.674547569448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45965.674547569448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45965.674547569448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45965.674547569448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45965.674547569448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45965.674547569448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45965.674547569448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45965.674547569448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45965.674547569448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45965.674547569448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45965.674547569448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45965.674547569448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45965.674547569448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45965.674547569448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45965.674547569448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45965.674547569448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45965.674547569448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45965.674547569448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45965.674547569448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45965.674547569448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45965.674547569448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45965.674547569448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45965.674547569448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45965.674547569448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45965.674547569448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45965.674547569448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45965.674547569448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45965.674547569448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45965.674547569448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45965.674547569448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45965.674547569448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45965.674547569448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45965.674547569448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45965.674547569448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45965.674547569448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45965.674547569448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45965.674547569448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45965.674547569448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45965.674547569448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45965.674547569448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45965.674547569448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45965.674547569448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45965.674547569448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45965.674547569448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45965.674547569448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45965.674547569448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45965.674547569448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45965.674547569448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45965.674547569448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45965.674547569448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45965.674547569448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45965.674547569448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45965.674547569448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45965.674547569448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45965.674547569448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45965.674547569448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45965.674547569448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45965.674547569448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45965.674547569448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45965.674547569448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45965.674547569448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45965.674547569448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45965.674547569448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45965.674547569448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45965.674547569448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45965.674547569448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45965.674547569448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45965.674547569448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45965.674547569448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45965.674547569448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45965.674547569448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45965.674547569448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45965.674547569448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45965.674547569448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45965.674547569448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45965.674547569448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45965.674547569448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45965.674547569448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45965.674547569448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45965.674547569448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45965.674547569448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45965.674547569448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45965.674547569448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45965.674547569448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45965.674547569448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45965.674547569448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45965.674547569448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45965.674547569448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45965.674547569448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45965.674547569448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45965.674547569448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45965.674547569448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45965.674547569448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45965.674547569448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45965.674547569448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45965.674547569448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45965.674547569448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45965.674547569448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45965.674547569448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45965.674547569448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45965.674547569448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45965.674547569448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45965.674547569448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45965.674547569448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45965.674547569448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45965.674547569448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45965.674547569448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45965.674547569448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45965.674547569448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45965.674547569448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45965.674547569448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45965.674547569448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45965.674547569448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45965.674547569448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45965.674547569448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45965.674547569448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45965.674547569448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45965.674547569448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45965.674547569448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45965.674547569448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45965.674547569448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45965.674547569448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45965.674547569448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45965.674547569448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45965.674547569448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45965.674547569448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45965.674547569448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45965.674547569448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45965.674547569448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45965.674547569448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45965.674547569448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45965.674547569448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45965.674547569448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45965.674547569448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45965.674547569448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45965.674547569448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45965.674547569448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45965.674547569448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45965.674547569448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45965.674547569448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45965.674547569448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45965.674547569448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45965.674547569448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45965.674547569448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45965.674547569448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45965.674547569448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45965.674547569448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45965.674547569448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45965.674547569448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45965.674547569448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45965.674547569448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45965.674547569448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45965.674547569448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45965.674547569448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45965.674547569448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45965.674547569448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45965.674547569448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45965.674547569448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45965.674547569448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45965.674547569448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45965.674547569448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45965.674547569448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45965.674547569448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45965.674547569448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45965.674547569448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45965.674547569448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45965.674547569448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45965.674547569448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45965.674547569448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45965.674547569448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45965.674547569448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45965.674547569448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45965.674547569448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45965.674547569448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45965.674547569448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45965.674547569448</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tabSelected="1" workbookViewId="0">
      <selection activeCell="F8" sqref="F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39114</v>
      </c>
      <c r="B2" s="93" t="str">
        <f>IFERROR(VLOOKUP(D2,DB!A:K,11,0),"")</f>
        <v>R4</v>
      </c>
      <c r="C2" s="96">
        <v>1</v>
      </c>
      <c r="D2" s="93" t="s">
        <v>35092</v>
      </c>
      <c r="E2" s="97" t="s">
        <v>39021</v>
      </c>
      <c r="F2" s="98">
        <v>45703.480717592596</v>
      </c>
      <c r="G2" s="99">
        <f ca="1">IFERROR(NOW()-F2,"")</f>
        <v>262.1938299768517</v>
      </c>
      <c r="H2" s="98">
        <v>45703.474768518521</v>
      </c>
      <c r="I2" s="98" t="str">
        <f>IFERROR(VLOOKUP(D2,DB!A:F,6,0),"")</f>
        <v>SCECO</v>
      </c>
      <c r="J2" s="98" t="str">
        <f>IFERROR(VLOOKUP(D2,DB!A:G,7,0),"")</f>
        <v>Dead</v>
      </c>
      <c r="K2" s="100" t="s">
        <v>39115</v>
      </c>
      <c r="L2" s="93" t="str">
        <f>IFERROR(VLOOKUP(D2,DB!A:I,9,0),"")</f>
        <v>Latis</v>
      </c>
    </row>
    <row r="3" spans="1:16" ht="15" customHeight="1">
      <c r="A3" s="118" t="s">
        <v>39116</v>
      </c>
      <c r="B3" s="118" t="str">
        <f>IFERROR(VLOOKUP(D3,DB!A:K,11,0),"")</f>
        <v>R4</v>
      </c>
      <c r="C3" s="119">
        <v>1</v>
      </c>
      <c r="D3" s="120" t="s">
        <v>37273</v>
      </c>
      <c r="E3" s="97" t="s">
        <v>39021</v>
      </c>
      <c r="F3" s="122"/>
      <c r="G3" s="123">
        <f ca="1">IFERROR(NOW()-F3,"")</f>
        <v>45965.674547569448</v>
      </c>
      <c r="H3" s="122">
        <v>45965.562152777777</v>
      </c>
      <c r="I3" s="118" t="str">
        <f>IFERROR(VLOOKUP(D3,DB!A:F,6,0),"")</f>
        <v>Generator-SG</v>
      </c>
      <c r="J3" s="118" t="str">
        <f>IFERROR(VLOOKUP(D3,DB!A:G,7,0),"")</f>
        <v>No BB Shifted</v>
      </c>
      <c r="K3" s="124" t="s">
        <v>39117</v>
      </c>
      <c r="L3" s="120" t="str">
        <f>IFERROR(VLOOKUP(D3,DB!A:I,9,0),"")</f>
        <v>Latis</v>
      </c>
    </row>
    <row r="4" spans="1:16" ht="15" customHeight="1">
      <c r="A4" s="118"/>
      <c r="B4" s="118" t="str">
        <f>IFERROR(VLOOKUP(D4,DB!A:K,11,0),"")</f>
        <v/>
      </c>
      <c r="C4" s="119"/>
      <c r="D4" s="120"/>
      <c r="E4" s="97"/>
      <c r="F4" s="122"/>
      <c r="G4" s="123">
        <f ca="1">IFERROR(NOW()-F4,"")</f>
        <v>45965.674547569448</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45965.674547569448</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45965.674547569448</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45965.674547569448</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45965.674547569448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45965.674547569448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45965.674547569448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45965.674547569448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45965.674547569448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45965.674547569448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45965.674547569448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45965.674547569448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45965.674547569448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45965.674547569448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45965.674547569448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45965.674547569448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45965.674547569448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97"/>
      <c r="F21" s="122"/>
      <c r="G21" s="123">
        <f ca="1">IFERROR(NOW()-F21,"")</f>
        <v>45965.674547569448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45965.674547569448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45965.674547569448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45965.674547569448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45965.674547569448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45965.674547569448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45965.674547569448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45965.674547569448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45965.674547569448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45965.674547569448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45965.674547569448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45965.674547569448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45965.674547569448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45965.674547569448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45965.674547569448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45965.674547569448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45965.674547569448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45965.674547569448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45965.674547569448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45965.674547569448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45965.674547569448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45965.674547569448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45965.674547569448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45965.674547569448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45965.674547569448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45965.674547569448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45965.674547569448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45965.674547569448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45965.674547569448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45965.674547569448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45965.674547569448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45965.674547569448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45965.674547569448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45965.674547569448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45965.674547569448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45965.674547569448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45965.674547569448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45965.674547569448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45965.674547569448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45965.674547569448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45965.674547569448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45965.674547569448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45965.674547569448</v>
      </c>
      <c r="H63" s="122"/>
      <c r="I63" s="118" t="str">
        <f>IFERROR(VLOOKUP(D63,DB!A:F,6,0),"")</f>
        <v/>
      </c>
      <c r="J63" s="118" t="str">
        <f>IFERROR(VLOOKUP(D63,DB!A:G,7,0),"")</f>
        <v/>
      </c>
      <c r="K63" s="124"/>
      <c r="L63" s="120" t="str">
        <f>IFERROR(VLOOKUP(D63,DB!A:I,9,0),"")</f>
        <v/>
      </c>
    </row>
    <row r="64" spans="1:12" ht="15" customHeight="1">
      <c r="A64" s="125"/>
      <c r="B64" s="125" t="str">
        <f>IFERROR(VLOOKUP(D64,DB!A:K,11,0),"")</f>
        <v/>
      </c>
      <c r="C64" s="126"/>
      <c r="D64" s="127"/>
      <c r="E64" s="128"/>
      <c r="F64" s="129"/>
      <c r="G64" s="130">
        <f ca="1">IFERROR(NOW()-F64,"")</f>
        <v>45965.674547569448</v>
      </c>
      <c r="H64" s="129"/>
      <c r="I64" s="125" t="str">
        <f>IFERROR(VLOOKUP(D64,DB!A:F,6,0),"")</f>
        <v/>
      </c>
      <c r="J64" s="125" t="str">
        <f>IFERROR(VLOOKUP(D64,DB!A:G,7,0),"")</f>
        <v/>
      </c>
      <c r="K64" s="131"/>
      <c r="L64" s="127" t="str">
        <f>IFERROR(VLOOKUP(D64,DB!A:I,9,0),"")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1"/>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73.842487384259584</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39024</v>
      </c>
      <c r="F3" s="38">
        <v>45926.188877314817</v>
      </c>
      <c r="G3" s="143">
        <f t="shared" ref="G3" ca="1" si="0">IFERROR(NOW()-F3,"")</f>
        <v>39.485670254631259</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39024</v>
      </c>
      <c r="F4" s="152">
        <v>45948.661111111112</v>
      </c>
      <c r="G4" s="153">
        <f ca="1">IFERROR(NOW()-F4,"")</f>
        <v>17.013436458335491</v>
      </c>
      <c r="H4" s="152">
        <v>45948.661111111112</v>
      </c>
      <c r="I4" s="151" t="str">
        <f>IFERROR(VLOOKUP(D4,DB!A:F,6,0),"")</f>
        <v>SCECO</v>
      </c>
      <c r="J4" s="151" t="str">
        <f>IFERROR(VLOOKUP(D4,DB!A:G,7,0),"")</f>
        <v>Dead</v>
      </c>
      <c r="K4" s="151" t="s">
        <v>39123</v>
      </c>
      <c r="L4" s="151" t="str">
        <f>IFERROR(VLOOKUP(D4,DB!A:I,9,0),"")</f>
        <v>Latis</v>
      </c>
    </row>
    <row r="5" spans="1:13" ht="15">
      <c r="A5" s="151" t="s">
        <v>39124</v>
      </c>
      <c r="B5" s="151" t="str">
        <f>IFERROR(VLOOKUP(D5,DB!A:K,11,0),"")</f>
        <v>R5</v>
      </c>
      <c r="C5" s="151">
        <v>2</v>
      </c>
      <c r="D5" s="151" t="s">
        <v>38440</v>
      </c>
      <c r="E5" s="151" t="s">
        <v>39021</v>
      </c>
      <c r="F5" s="152">
        <v>45965.628969907404</v>
      </c>
      <c r="G5" s="153">
        <f ca="1">IFERROR(NOW()-F5,"")</f>
        <v>4.5577662043797318E-2</v>
      </c>
      <c r="H5" s="152">
        <v>45965.622719907406</v>
      </c>
      <c r="I5" s="151" t="str">
        <f>IFERROR(VLOOKUP(D5,DB!A:F,6,0),"")</f>
        <v>Generator-SG</v>
      </c>
      <c r="J5" s="151" t="str">
        <f>IFERROR(VLOOKUP(D5,DB!A:G,7,0),"")</f>
        <v>Dead</v>
      </c>
      <c r="K5" s="151" t="s">
        <v>39125</v>
      </c>
      <c r="L5" s="151" t="str">
        <f>IFERROR(VLOOKUP(D5,DB!A:I,9,0),"")</f>
        <v>Latis</v>
      </c>
    </row>
    <row r="6" spans="1:13" ht="15">
      <c r="A6" s="151" t="s">
        <v>39126</v>
      </c>
      <c r="B6" s="151" t="str">
        <f>IFERROR(VLOOKUP(D6,DB!A:K,11,0),"")</f>
        <v>R5</v>
      </c>
      <c r="C6" s="151">
        <v>1</v>
      </c>
      <c r="D6" s="151" t="s">
        <v>32026</v>
      </c>
      <c r="E6" s="151" t="s">
        <v>39021</v>
      </c>
      <c r="F6" s="152">
        <v>45965.629432870373</v>
      </c>
      <c r="G6" s="153">
        <f ca="1">IFERROR(NOW()-F6,"")</f>
        <v>4.5114699074474629E-2</v>
      </c>
      <c r="H6" s="152">
        <v>45965.623877314814</v>
      </c>
      <c r="I6" s="151" t="str">
        <f>IFERROR(VLOOKUP(D6,DB!A:F,6,0),"")</f>
        <v>SCECO</v>
      </c>
      <c r="J6" s="151" t="str">
        <f>IFERROR(VLOOKUP(D6,DB!A:G,7,0),"")</f>
        <v>Dead</v>
      </c>
      <c r="K6" s="151" t="s">
        <v>39125</v>
      </c>
      <c r="L6" s="151" t="str">
        <f>IFERROR(VLOOKUP(D6,DB!A:I,9,0),"")</f>
        <v>Latis</v>
      </c>
    </row>
    <row r="7" spans="1:13" ht="15">
      <c r="A7" s="151"/>
      <c r="B7" s="151" t="str">
        <f>IFERROR(VLOOKUP(D7,DB!A:K,11,0),"")</f>
        <v/>
      </c>
      <c r="C7" s="151"/>
      <c r="D7" s="151"/>
      <c r="E7" s="151"/>
      <c r="F7" s="152"/>
      <c r="G7" s="153">
        <f ca="1">IFERROR(NOW()-F7,"")</f>
        <v>45965.674547569448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45965.674547569448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45965.674547569448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45965.674547569448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45965.674547569448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45965.674547569448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45965.674547569448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45965.674547569448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45965.674547569448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45965.674547569448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45965.674547569448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45965.674547569448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45965.674547569448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45965.674547569448</v>
      </c>
      <c r="H20" s="152"/>
      <c r="I20" s="151" t="str">
        <f>IFERROR(VLOOKUP(D20,DB!A:F,6,0),"")</f>
        <v/>
      </c>
      <c r="J20" s="151" t="str">
        <f>IFERROR(VLOOKUP(D20,DB!A:G,7,0),"")</f>
        <v/>
      </c>
      <c r="K20" s="151"/>
      <c r="L20" s="151" t="str">
        <f>IFERROR(VLOOKUP(D20,DB!A:I,9,0),"")</f>
        <v/>
      </c>
    </row>
    <row r="21" spans="1:12" ht="15">
      <c r="A21" s="157"/>
      <c r="B21" s="157" t="str">
        <f>IFERROR(VLOOKUP(D21,DB!A:K,11,0),"")</f>
        <v/>
      </c>
      <c r="C21" s="157"/>
      <c r="D21" s="157"/>
      <c r="E21" s="157"/>
      <c r="F21" s="158"/>
      <c r="G21" s="159">
        <f ca="1">IFERROR(NOW()-F21,"")</f>
        <v>45965.674547569448</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45965.674547569448</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45965.674547569448</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45965.674547569448</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45965.674547569448</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45965.674547569448</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45965.674547569448</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45965.674547569448</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45965.674547569448</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45965.674547569448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45965.674547569448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45965.674547569448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45965.674547569448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45965.674547569448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45965.674547569448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45965.674547569448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45965.674547569448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45965.674547569448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45965.674547569448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45965.674547569448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45965.674547569448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45965.674547569448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45965.674547569448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45965.674547569448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45965.674547569448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45965.674547569448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45965.674547569448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45965.674547569448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45965.674547569448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45965.674547569448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45965.674547569448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45965.674547569448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45965.674547569448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45965.674547569448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45965.674547569448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45965.674547569448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45965.674547569448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45965.674547569448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45965.674547569448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45965.674547569448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45965.674547569448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45965.674547569448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45965.674547569448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45965.674547569448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45965.674547569448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45965.674547569448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45965.674547569448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45965.674547569448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45965.674547569448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45965.674547569448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45965.674547569448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45965.674547569448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45965.674547569448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45965.674547569448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45965.674547569448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45965.674547569448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45965.674547569448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45965.674547569448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45965.674547569448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45965.674547569448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45965.674547569448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45965.674547569448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45965.674547569448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45965.674547569448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45965.674547569448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45965.674547569448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45965.674547569448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45965.674547569448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45965.674547569448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45965.674547569448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45965.674547569448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45965.674547569448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45965.674547569448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45965.674547569448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45965.674547569448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45965.674547569448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45965.674547569448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45965.674547569448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45965.674547569448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45965.674547569448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45965.674547569448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45965.674547569448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45965.674547569448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45965.674547569448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45965.674547569448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45965.674547569448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45965.674547569448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45965.674547569448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45965.674547569448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45965.674547569448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45965.674547569448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45965.674547569448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45965.674547569448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45965.674547569448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45965.674547569448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45965.674547569448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45965.674547569448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45965.674547569448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45965.674547569448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45965.674547569448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45965.674547569448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45965.674547569448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45965.674547569448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45965.674547569448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45965.674547569448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45965.674547569448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45965.674547569448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45965.674547569448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45965.674547569448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45965.674547569448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45965.674547569448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45965.674547569448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45965.674547569448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45965.674547569448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45965.674547569448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45965.674547569448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45965.674547569448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45965.674547569448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45965.674547569448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45965.674547569448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45965.674547569448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45965.674547569448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45965.674547569448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45965.674547569448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45965.674547569448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45965.674547569448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45965.674547569448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45965.674547569448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45965.674547569448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45965.674547569448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45965.674547569448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45965.674547569448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45965.674547569448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45965.674547569448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45965.674547569448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45965.674547569448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45965.674547569448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45965.674547569448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45965.674547569448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45965.674547569448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45965.674547569448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45965.674547569448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45965.674547569448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45965.674547569448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45965.674547569448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45965.674547569448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45965.674547569448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45965.674547569448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45965.674547569448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45965.674547569448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45965.674547569448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45965.674547569448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45965.674547569448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45965.674547569448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45965.674547569448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45965.674547569448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45965.674547569448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45965.674547569448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45965.674547569448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45965.674547569448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45965.674547569448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45965.674547569448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45965.674547569448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45965.674547569448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45965.674547569448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45965.674547569448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45965.674547569448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45965.674547569448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45965.674547569448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45965.674547569448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45965.674547569448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45965.674547569448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45965.674547569448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45965.674547569448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45965.674547569448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45965.674547569448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45965.674547569448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45965.674547569448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45965.674547569448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45965.674547569448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45965.674547569448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45965.674547569448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45965.674547569448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45965.674547569448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45965.674547569448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45965.674547569448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45965.674547569448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45965.674547569448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45965.674547569448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45965.674547569448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45965.674547569448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45965.674547569448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45965.674547569448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45965.674547569448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45965.674547569448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45965.674547569448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45965.674547569448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45965.674547569448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45965.674547569448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45965.674547569448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45965.674547569448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45965.674547569448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45965.674547569448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45965.674547569448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45965.674547569448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45965.674547569448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45965.674547569448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45965.674547569448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45965.674547569448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45965.674547569448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45965.674547569448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45965.674547569448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45965.674547569448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45965.674547569448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45965.674547569448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45965.674547569448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45965.674547569448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45965.674547569448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45965.674547569448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45965.674547569448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45965.674547569448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45965.674547569448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45965.674547569448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45965.674547569448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45965.674547569448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45965.674547569448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45965.674547569448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45965.674547569448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45965.674547569448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45965.674547569448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45965.674547569448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45965.674547569448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45965.674547569448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45965.674547569448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45965.674547569448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45965.674547569448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45965.674547569448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45965.674547569448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45965.674547569448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45965.674547569448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45965.674547569448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45965.674547569448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45965.674547569448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45965.674547569448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45965.674547569448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45965.674547569448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45965.674547569448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45965.674547569448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45965.674547569448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45965.674547569448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45965.674547569448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45965.674547569448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45965.674547569448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45965.674547569448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45965.674547569448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45965.674547569448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45965.674547569448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45965.674547569448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45965.674547569448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45965.674547569448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45965.674547569448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45965.674547569448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45965.674547569448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45965.674547569448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45965.674547569448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45965.674547569448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45965.674547569448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45965.674547569448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45965.674547569448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45965.674547569448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45965.674547569448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45965.674547569448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45965.674547569448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45965.674547569448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45965.674547569448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45965.674547569448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45965.674547569448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45965.674547569448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45965.674547569448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45965.674547569448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45965.674547569448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45965.674547569448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45965.674547569448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45965.674547569448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45965.674547569448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45965.674547569448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45965.674547569448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45965.674547569448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45965.674547569448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45965.674547569448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45965.674547569448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45965.674547569448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45965.674547569448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45965.674547569448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45965.674547569448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45965.674547569448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45965.674547569448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45965.674547569448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45965.674547569448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45965.674547569448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45965.674547569448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45965.674547569448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45965.674547569448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45965.674547569448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45965.674547569448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45965.674547569448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45965.674547569448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45965.674547569448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45965.674547569448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45965.674547569448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45965.674547569448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45965.674547569448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45965.674547569448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45965.674547569448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45965.674547569448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45965.674547569448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45965.674547569448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45965.674547569448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45965.674547569448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45965.674547569448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45965.674547569448</v>
      </c>
      <c r="H341" s="158"/>
      <c r="I341" s="157" t="str">
        <f>IFERROR(VLOOKUP(D341,DB!A:F,6,0),"")</f>
        <v/>
      </c>
      <c r="J341" s="157" t="str">
        <f>IFERROR(VLOOKUP(D341,DB!A:G,7,0),"")</f>
        <v/>
      </c>
      <c r="K341" s="157"/>
      <c r="L341" s="157" t="str">
        <f>IFERROR(VLOOKUP(D341,DB!A:I,9,0),"")</f>
        <v/>
      </c>
    </row>
    <row r="342" spans="1:12" ht="15"/>
    <row r="343" spans="1:12" ht="15"/>
    <row r="344" spans="1:12" ht="15"/>
    <row r="345" spans="1:12" ht="15"/>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51" ht="15"/>
    <row r="452" ht="15"/>
    <row r="454" ht="15"/>
    <row r="455" ht="15"/>
    <row r="456" ht="15"/>
    <row r="457" ht="15"/>
    <row r="459" ht="15"/>
    <row r="460" ht="15"/>
    <row r="467" ht="15"/>
    <row r="468" ht="15"/>
    <row r="469" ht="15"/>
    <row r="470" ht="15"/>
    <row r="471" ht="15"/>
    <row r="472" ht="15"/>
    <row r="475" ht="15"/>
    <row r="476" ht="15"/>
    <row r="477" ht="15"/>
    <row r="478" ht="15"/>
    <row r="479" ht="15"/>
    <row r="480" ht="15"/>
    <row r="481" ht="15"/>
    <row r="482" ht="15"/>
    <row r="483" ht="15"/>
    <row r="484" ht="15"/>
    <row r="485" ht="15"/>
    <row r="486"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2" ht="15"/>
    <row r="543" ht="15"/>
    <row r="580" ht="15"/>
    <row r="581" ht="15"/>
    <row r="582" ht="15"/>
    <row r="583" ht="15"/>
    <row r="584" ht="15"/>
    <row r="585" ht="15"/>
    <row r="586" ht="15"/>
    <row r="587" ht="15"/>
    <row r="588" ht="15"/>
    <row r="589"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70" ht="15"/>
    <row r="671" ht="15"/>
    <row r="672" ht="15"/>
    <row r="674" ht="15"/>
    <row r="675"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8" ht="15"/>
    <row r="709" ht="15"/>
    <row r="879" ht="15"/>
    <row r="880" ht="15"/>
    <row r="881" ht="15"/>
    <row r="882" ht="15"/>
    <row r="883" ht="15"/>
    <row r="884" ht="15"/>
    <row r="890" ht="15"/>
    <row r="891" ht="15"/>
    <row r="892" ht="15"/>
    <row r="893" ht="15"/>
    <row r="894" ht="15"/>
    <row r="895" ht="15"/>
    <row r="896"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7" ht="15"/>
    <row r="948" ht="15"/>
    <row r="954" ht="15"/>
    <row r="955" ht="15"/>
    <row r="957" ht="15"/>
    <row r="958" ht="15"/>
    <row r="959" ht="15"/>
    <row r="960" ht="15"/>
    <row r="961" ht="15"/>
    <row r="962" ht="15"/>
    <row r="963" ht="15"/>
    <row r="965" ht="15"/>
    <row r="966" ht="15"/>
    <row r="967"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6" ht="15"/>
    <row r="1037" ht="15"/>
    <row r="1038" ht="15"/>
    <row r="1039" ht="15"/>
    <row r="1040" ht="15"/>
    <row r="1041" ht="15"/>
    <row r="1042" ht="15"/>
    <row r="1043" ht="15"/>
    <row r="1044" ht="15"/>
    <row r="1045" ht="15"/>
    <row r="1046" ht="15"/>
    <row r="1047" ht="15"/>
    <row r="1048" ht="15"/>
    <row r="1049" ht="15"/>
    <row r="1051" ht="15"/>
    <row r="1052" ht="15"/>
    <row r="1053" ht="15"/>
    <row r="1054" ht="15"/>
    <row r="1055" ht="15"/>
    <row r="1056" ht="15"/>
    <row r="1057" ht="15"/>
    <row r="1058" ht="15"/>
    <row r="1059" ht="15"/>
    <row r="1060" ht="15"/>
    <row r="1061" ht="15"/>
    <row r="1062" ht="15"/>
    <row r="1065" ht="15"/>
    <row r="1066" ht="15"/>
    <row r="1067" ht="15"/>
    <row r="1068" ht="15"/>
    <row r="1069" ht="15"/>
    <row r="1070" ht="15"/>
    <row r="1071" ht="15"/>
    <row r="1073" ht="15"/>
    <row r="1074" ht="15"/>
    <row r="1075" ht="15"/>
    <row r="1076" ht="15"/>
    <row r="1077" ht="15"/>
    <row r="1078" ht="15"/>
    <row r="1079" ht="15"/>
    <row r="1080" ht="15"/>
    <row r="1081" ht="15"/>
    <row r="1082" ht="15"/>
    <row r="1083" ht="15"/>
    <row r="1085" ht="15"/>
    <row r="1086" ht="15"/>
    <row r="1087" ht="15"/>
    <row r="1088" ht="15"/>
    <row r="1089" ht="15"/>
    <row r="1090" ht="15"/>
    <row r="1091" ht="15"/>
    <row r="1092" ht="15"/>
    <row r="1093" ht="15"/>
    <row r="1094" ht="15"/>
    <row r="1102" ht="15"/>
    <row r="1103" ht="15"/>
    <row r="1106" ht="15"/>
    <row r="1107" ht="15"/>
    <row r="1108" ht="15"/>
    <row r="1109" ht="15"/>
    <row r="1110" ht="15"/>
    <row r="1111" ht="15"/>
    <row r="1112" ht="15"/>
    <row r="1113" ht="15"/>
    <row r="1116" ht="15"/>
    <row r="1117" ht="15"/>
    <row r="1118" ht="15"/>
    <row r="1119" ht="15"/>
    <row r="1120" ht="15"/>
    <row r="1121" ht="15"/>
    <row r="1122" ht="15"/>
    <row r="1123" ht="15"/>
    <row r="1124" ht="15"/>
    <row r="1125" ht="15"/>
    <row r="1126" ht="15"/>
    <row r="1127" ht="15"/>
    <row r="1129" ht="15"/>
    <row r="1130" ht="15"/>
    <row r="1131" ht="15"/>
    <row r="1134" ht="15"/>
    <row r="1136" ht="15"/>
    <row r="1138" ht="15"/>
    <row r="1141" ht="15"/>
    <row r="1142" ht="15"/>
    <row r="1143" ht="15"/>
    <row r="1145" ht="15"/>
    <row r="1147" ht="15"/>
    <row r="1148" ht="15"/>
    <row r="1149" ht="15"/>
    <row r="1150" ht="15"/>
    <row r="1151" ht="15"/>
    <row r="1153" ht="15"/>
    <row r="1154" ht="15"/>
    <row r="1155" ht="15"/>
    <row r="1156" ht="15"/>
    <row r="1158" ht="15"/>
    <row r="1160" ht="15"/>
    <row r="1161" ht="15"/>
    <row r="1163" ht="15"/>
    <row r="1164" ht="15"/>
    <row r="1165" ht="15"/>
    <row r="1166" ht="15"/>
    <row r="1168" ht="15"/>
    <row r="1170" ht="15"/>
    <row r="1171" ht="15"/>
    <row r="1172" ht="15"/>
    <row r="1173" ht="15"/>
    <row r="1175" ht="15"/>
    <row r="1176" ht="15"/>
    <row r="1177" ht="15"/>
    <row r="1178" ht="15"/>
    <row r="1179" ht="15"/>
    <row r="1180" ht="15"/>
    <row r="1181" ht="15"/>
    <row r="1184" ht="15"/>
    <row r="1186" ht="15"/>
    <row r="1187" ht="15"/>
    <row r="1188" ht="15"/>
    <row r="1189" ht="15"/>
    <row r="1190" ht="15"/>
    <row r="1191" ht="15"/>
    <row r="1192" ht="15"/>
    <row r="1193" ht="15"/>
    <row r="1196" ht="15"/>
    <row r="1197" ht="15"/>
    <row r="1199" ht="15"/>
    <row r="1201" ht="15"/>
    <row r="1202" ht="15"/>
    <row r="1203" ht="15"/>
    <row r="1204" ht="15"/>
    <row r="1205" ht="15"/>
    <row r="1209" ht="15"/>
    <row r="1210" ht="15"/>
    <row r="1212" ht="15"/>
    <row r="1213" ht="15"/>
    <row r="1216" ht="15"/>
    <row r="1217" ht="15"/>
    <row r="1221" ht="15"/>
    <row r="1228" ht="15"/>
    <row r="1230" ht="15"/>
    <row r="1231" ht="15"/>
    <row r="1232" ht="15"/>
    <row r="1239" ht="15"/>
    <row r="1240" ht="15"/>
    <row r="1241" ht="15"/>
    <row r="1242" ht="15"/>
    <row r="1244" ht="15"/>
    <row r="1246" ht="15"/>
    <row r="1255" ht="15"/>
    <row r="1256" ht="15"/>
    <row r="1257" ht="15"/>
    <row r="1259" ht="15"/>
    <row r="1261" ht="15"/>
  </sheetData>
  <dataValidations count="2">
    <dataValidation allowBlank="1" showInputMessage="1" showErrorMessage="1" sqref="E1" xr:uid="{920C6338-E771-4DAE-8C89-92A9093EA4DE}"/>
    <dataValidation type="list" allowBlank="1" showInputMessage="1" showErrorMessage="1" sqref="E2:E3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2"/>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39127</v>
      </c>
      <c r="B2" s="169" t="str">
        <f>IFERROR(VLOOKUP(D2,DB!A:K,11,0),"")</f>
        <v>R6</v>
      </c>
      <c r="C2" s="170">
        <v>1</v>
      </c>
      <c r="D2" s="169" t="s">
        <v>36448</v>
      </c>
      <c r="E2" s="102" t="s">
        <v>39021</v>
      </c>
      <c r="F2" s="175">
        <v>45965.542002314818</v>
      </c>
      <c r="G2" s="115">
        <f ca="1">IFERROR(NOW()-F2,"-")</f>
        <v>0.13254525462980382</v>
      </c>
      <c r="H2" s="171">
        <v>45965.527743055558</v>
      </c>
      <c r="I2" s="169" t="str">
        <f>IFERROR(VLOOKUP(D2,DB!A:F,6,0),"")</f>
        <v>SCECO</v>
      </c>
      <c r="J2" s="102" t="str">
        <f>IFERROR(VLOOKUP(D2,DB!A:G,7,0),"")</f>
        <v>Dead</v>
      </c>
      <c r="K2" s="172" t="s">
        <v>39128</v>
      </c>
      <c r="L2" s="173" t="str">
        <f>IFERROR(VLOOKUP(D2,DB!A:I,9,0),"")</f>
        <v>Latis</v>
      </c>
    </row>
    <row r="3" spans="1:16383" ht="31.5" customHeight="1">
      <c r="A3" s="168" t="s">
        <v>39129</v>
      </c>
      <c r="B3" s="169" t="str">
        <f>IFERROR(VLOOKUP(D3,DB!A:K,11,0),"")</f>
        <v>R6</v>
      </c>
      <c r="C3" s="170">
        <v>1</v>
      </c>
      <c r="D3" s="169" t="s">
        <v>36386</v>
      </c>
      <c r="E3" s="102" t="s">
        <v>39021</v>
      </c>
      <c r="F3" s="171">
        <v>45965.53974537037</v>
      </c>
      <c r="G3" s="115">
        <f ca="1">IFERROR(NOW()-F3,"-")</f>
        <v>0.13480219907796709</v>
      </c>
      <c r="H3" s="171">
        <v>45965.536921296298</v>
      </c>
      <c r="I3" s="169" t="str">
        <f>IFERROR(VLOOKUP(D3,DB!A:F,6,0),"")</f>
        <v>SCECO</v>
      </c>
      <c r="J3" s="102" t="str">
        <f>IFERROR(VLOOKUP(D3,DB!A:G,7,0),"")</f>
        <v>Dead</v>
      </c>
      <c r="K3" s="172" t="s">
        <v>39130</v>
      </c>
      <c r="L3" s="173" t="str">
        <f>IFERROR(VLOOKUP(D3,DB!A:I,9,0),"")</f>
        <v>Latis</v>
      </c>
    </row>
    <row r="4" spans="1:16383" ht="31.5" customHeight="1">
      <c r="A4" s="168"/>
      <c r="B4" s="169" t="str">
        <f>IFERROR(VLOOKUP(D4,DB!A:K,11,0),"")</f>
        <v/>
      </c>
      <c r="C4" s="170"/>
      <c r="D4" s="169"/>
      <c r="E4" s="102"/>
      <c r="F4" s="171"/>
      <c r="G4" s="115">
        <f ca="1">IFERROR(NOW()-F4,"-")</f>
        <v>45965.674547569448</v>
      </c>
      <c r="H4" s="171"/>
      <c r="I4" s="169" t="str">
        <f>IFERROR(VLOOKUP(D4,DB!A:F,6,0),"")</f>
        <v/>
      </c>
      <c r="J4" s="102" t="str">
        <f>IFERROR(VLOOKUP(D4,DB!A:G,7,0),"")</f>
        <v/>
      </c>
      <c r="K4" s="172"/>
      <c r="L4" s="173" t="str">
        <f>IFERROR(VLOOKUP(D4,DB!A:I,9,0),"")</f>
        <v/>
      </c>
    </row>
    <row r="5" spans="1:16383" ht="31.5" customHeight="1">
      <c r="A5" s="168"/>
      <c r="B5" s="169" t="str">
        <f>IFERROR(VLOOKUP(D5,DB!A:K,11,0),"")</f>
        <v/>
      </c>
      <c r="C5" s="170"/>
      <c r="D5" s="169"/>
      <c r="E5" s="102"/>
      <c r="F5" s="171"/>
      <c r="G5" s="115">
        <f ca="1">IFERROR(NOW()-F5,"-")</f>
        <v>45965.674547569448</v>
      </c>
      <c r="H5" s="171"/>
      <c r="I5" s="169" t="str">
        <f>IFERROR(VLOOKUP(D5,DB!A:F,6,0),"")</f>
        <v/>
      </c>
      <c r="J5" s="102" t="str">
        <f>IFERROR(VLOOKUP(D5,DB!A:G,7,0),"")</f>
        <v/>
      </c>
      <c r="K5" s="172"/>
      <c r="L5" s="173" t="str">
        <f>IFERROR(VLOOKUP(D5,DB!A:I,9,0),"")</f>
        <v/>
      </c>
    </row>
    <row r="6" spans="1:16383" ht="31.5" customHeight="1">
      <c r="A6" s="168"/>
      <c r="B6" s="169" t="str">
        <f>IFERROR(VLOOKUP(D6,DB!A:K,11,0),"")</f>
        <v/>
      </c>
      <c r="C6" s="170"/>
      <c r="D6" s="169"/>
      <c r="E6" s="102"/>
      <c r="F6" s="171"/>
      <c r="G6" s="115">
        <f ca="1">IFERROR(NOW()-F6,"-")</f>
        <v>45965.674547569448</v>
      </c>
      <c r="H6" s="171"/>
      <c r="I6" s="169" t="str">
        <f>IFERROR(VLOOKUP(D6,DB!A:F,6,0),"")</f>
        <v/>
      </c>
      <c r="J6" s="102" t="str">
        <f>IFERROR(VLOOKUP(D6,DB!A:G,7,0),"")</f>
        <v/>
      </c>
      <c r="K6" s="172"/>
      <c r="L6" s="173" t="str">
        <f>IFERROR(VLOOKUP(D6,DB!A:I,9,0),"")</f>
        <v/>
      </c>
    </row>
    <row r="7" spans="1:16383" ht="31.5" customHeight="1">
      <c r="A7" s="168"/>
      <c r="B7" s="169" t="str">
        <f>IFERROR(VLOOKUP(D7,DB!A:K,11,0),"")</f>
        <v/>
      </c>
      <c r="C7" s="170"/>
      <c r="D7" s="169"/>
      <c r="E7" s="102"/>
      <c r="F7" s="171"/>
      <c r="G7" s="115">
        <f ca="1">IFERROR(NOW()-F7,"-")</f>
        <v>45965.674547569448</v>
      </c>
      <c r="H7" s="171"/>
      <c r="I7" s="169" t="str">
        <f>IFERROR(VLOOKUP(D7,DB!A:F,6,0),"")</f>
        <v/>
      </c>
      <c r="J7" s="102" t="str">
        <f>IFERROR(VLOOKUP(D7,DB!A:G,7,0),"")</f>
        <v/>
      </c>
      <c r="K7" s="172"/>
      <c r="L7" s="173" t="str">
        <f>IFERROR(VLOOKUP(D7,DB!A:I,9,0),"")</f>
        <v/>
      </c>
    </row>
    <row r="8" spans="1:16383" ht="31.5" customHeight="1">
      <c r="A8" s="168"/>
      <c r="B8" s="169" t="str">
        <f>IFERROR(VLOOKUP(D8,DB!A:K,11,0),"")</f>
        <v/>
      </c>
      <c r="C8" s="170"/>
      <c r="D8" s="169"/>
      <c r="E8" s="102"/>
      <c r="F8" s="171"/>
      <c r="G8" s="115">
        <f ca="1">IFERROR(NOW()-F8,"-")</f>
        <v>45965.674547569448</v>
      </c>
      <c r="H8" s="171"/>
      <c r="I8" s="169" t="str">
        <f>IFERROR(VLOOKUP(D8,DB!A:F,6,0),"")</f>
        <v/>
      </c>
      <c r="J8" s="102" t="str">
        <f>IFERROR(VLOOKUP(D8,DB!A:G,7,0),"")</f>
        <v/>
      </c>
      <c r="K8" s="172"/>
      <c r="L8" s="173" t="str">
        <f>IFERROR(VLOOKUP(D8,DB!A:I,9,0),"")</f>
        <v/>
      </c>
    </row>
    <row r="9" spans="1:16383" ht="31.5" customHeight="1">
      <c r="A9" s="168"/>
      <c r="B9" s="169" t="str">
        <f>IFERROR(VLOOKUP(D9,DB!A:K,11,0),"")</f>
        <v/>
      </c>
      <c r="C9" s="170"/>
      <c r="D9" s="169"/>
      <c r="E9" s="102"/>
      <c r="F9" s="171"/>
      <c r="G9" s="115">
        <f ca="1">IFERROR(NOW()-F9,"-")</f>
        <v>45965.674547569448</v>
      </c>
      <c r="H9" s="171"/>
      <c r="I9" s="169" t="str">
        <f>IFERROR(VLOOKUP(D9,DB!A:F,6,0),"")</f>
        <v/>
      </c>
      <c r="J9" s="102" t="str">
        <f>IFERROR(VLOOKUP(D9,DB!A:G,7,0),"")</f>
        <v/>
      </c>
      <c r="K9" s="172"/>
      <c r="L9" s="173" t="str">
        <f>IFERROR(VLOOKUP(D9,DB!A:I,9,0),"")</f>
        <v/>
      </c>
    </row>
    <row r="10" spans="1:16383" ht="31.5" customHeight="1">
      <c r="A10" s="168"/>
      <c r="B10" s="169" t="str">
        <f>IFERROR(VLOOKUP(D10,DB!A:K,11,0),"")</f>
        <v/>
      </c>
      <c r="C10" s="170"/>
      <c r="D10" s="169"/>
      <c r="E10" s="102"/>
      <c r="F10" s="171"/>
      <c r="G10" s="115">
        <f ca="1">IFERROR(NOW()-F10,"-")</f>
        <v>45965.674547569448</v>
      </c>
      <c r="H10" s="171"/>
      <c r="I10" s="169" t="str">
        <f>IFERROR(VLOOKUP(D10,DB!A:F,6,0),"")</f>
        <v/>
      </c>
      <c r="J10" s="102" t="str">
        <f>IFERROR(VLOOKUP(D10,DB!A:G,7,0),"")</f>
        <v/>
      </c>
      <c r="K10" s="172"/>
      <c r="L10" s="173" t="str">
        <f>IFERROR(VLOOKUP(D10,DB!A:I,9,0),"")</f>
        <v/>
      </c>
    </row>
    <row r="11" spans="1:16383" ht="31.5" customHeight="1">
      <c r="A11" s="168"/>
      <c r="B11" s="169" t="str">
        <f>IFERROR(VLOOKUP(D11,DB!A:K,11,0),"")</f>
        <v/>
      </c>
      <c r="C11" s="170"/>
      <c r="D11" s="169"/>
      <c r="E11" s="102"/>
      <c r="F11" s="171"/>
      <c r="G11" s="115">
        <f ca="1">IFERROR(NOW()-F11,"-")</f>
        <v>45965.674547569448</v>
      </c>
      <c r="H11" s="171"/>
      <c r="I11" s="169" t="str">
        <f>IFERROR(VLOOKUP(D11,DB!A:F,6,0),"")</f>
        <v/>
      </c>
      <c r="J11" s="102" t="str">
        <f>IFERROR(VLOOKUP(D11,DB!A:G,7,0),"")</f>
        <v/>
      </c>
      <c r="K11" s="172"/>
      <c r="L11" s="173" t="str">
        <f>IFERROR(VLOOKUP(D11,DB!A:I,9,0),"")</f>
        <v/>
      </c>
    </row>
    <row r="12" spans="1:16383" ht="31.5" customHeight="1">
      <c r="A12" s="168"/>
      <c r="B12" s="169" t="str">
        <f>IFERROR(VLOOKUP(D12,DB!A:K,11,0),"")</f>
        <v/>
      </c>
      <c r="C12" s="170"/>
      <c r="D12" s="169"/>
      <c r="E12" s="102"/>
      <c r="F12" s="171"/>
      <c r="G12" s="115">
        <f ca="1">IFERROR(NOW()-F12,"-")</f>
        <v>45965.674547569448</v>
      </c>
      <c r="H12" s="171"/>
      <c r="I12" s="169" t="str">
        <f>IFERROR(VLOOKUP(D12,DB!A:F,6,0),"")</f>
        <v/>
      </c>
      <c r="J12" s="102" t="str">
        <f>IFERROR(VLOOKUP(D12,DB!A:G,7,0),"")</f>
        <v/>
      </c>
      <c r="K12" s="172"/>
      <c r="L12" s="173" t="str">
        <f>IFERROR(VLOOKUP(D12,DB!A:I,9,0),"")</f>
        <v/>
      </c>
    </row>
    <row r="13" spans="1:16383" ht="31.5" customHeight="1">
      <c r="A13" s="168"/>
      <c r="B13" s="169" t="str">
        <f>IFERROR(VLOOKUP(D13,DB!A:K,11,0),"")</f>
        <v/>
      </c>
      <c r="C13" s="170"/>
      <c r="D13" s="169"/>
      <c r="E13" s="102"/>
      <c r="F13" s="171"/>
      <c r="G13" s="115">
        <f ca="1">IFERROR(NOW()-F13,"-")</f>
        <v>45965.674547569448</v>
      </c>
      <c r="H13" s="171"/>
      <c r="I13" s="169" t="str">
        <f>IFERROR(VLOOKUP(D13,DB!A:F,6,0),"")</f>
        <v/>
      </c>
      <c r="J13" s="102" t="str">
        <f>IFERROR(VLOOKUP(D13,DB!A:G,7,0),"")</f>
        <v/>
      </c>
      <c r="K13" s="172"/>
      <c r="L13" s="173" t="str">
        <f>IFERROR(VLOOKUP(D13,DB!A:I,9,0),"")</f>
        <v/>
      </c>
    </row>
    <row r="14" spans="1:16383" ht="31.5" customHeight="1">
      <c r="A14" s="168"/>
      <c r="B14" s="169" t="str">
        <f>IFERROR(VLOOKUP(D14,DB!A:K,11,0),"")</f>
        <v/>
      </c>
      <c r="C14" s="170"/>
      <c r="D14" s="169"/>
      <c r="E14" s="102"/>
      <c r="F14" s="171"/>
      <c r="G14" s="115">
        <f ca="1">IFERROR(NOW()-F14,"-")</f>
        <v>45965.674547569448</v>
      </c>
      <c r="H14" s="171"/>
      <c r="I14" s="169" t="str">
        <f>IFERROR(VLOOKUP(D14,DB!A:F,6,0),"")</f>
        <v/>
      </c>
      <c r="J14" s="102" t="str">
        <f>IFERROR(VLOOKUP(D14,DB!A:G,7,0),"")</f>
        <v/>
      </c>
      <c r="K14" s="172"/>
      <c r="L14" s="173" t="str">
        <f>IFERROR(VLOOKUP(D14,DB!A:I,9,0),"")</f>
        <v/>
      </c>
    </row>
    <row r="15" spans="1:16383" ht="31.5" customHeight="1">
      <c r="A15" s="168"/>
      <c r="B15" s="169" t="str">
        <f>IFERROR(VLOOKUP(D15,DB!A:K,11,0),"")</f>
        <v/>
      </c>
      <c r="C15" s="170"/>
      <c r="D15" s="169"/>
      <c r="E15" s="102"/>
      <c r="F15" s="171"/>
      <c r="G15" s="115">
        <f ca="1">IFERROR(NOW()-F15,"-")</f>
        <v>45965.674547569448</v>
      </c>
      <c r="H15" s="171"/>
      <c r="I15" s="169" t="str">
        <f>IFERROR(VLOOKUP(D15,DB!A:F,6,0),"")</f>
        <v/>
      </c>
      <c r="J15" s="102" t="str">
        <f>IFERROR(VLOOKUP(D15,DB!A:G,7,0),"")</f>
        <v/>
      </c>
      <c r="K15" s="172"/>
      <c r="L15" s="173" t="str">
        <f>IFERROR(VLOOKUP(D15,DB!A:I,9,0),"")</f>
        <v/>
      </c>
    </row>
    <row r="16" spans="1:16383" ht="31.5" customHeight="1">
      <c r="A16" s="168"/>
      <c r="B16" s="169" t="str">
        <f>IFERROR(VLOOKUP(D16,DB!A:K,11,0),"")</f>
        <v/>
      </c>
      <c r="C16" s="170"/>
      <c r="D16" s="169"/>
      <c r="E16" s="102"/>
      <c r="F16" s="171"/>
      <c r="G16" s="115">
        <f ca="1">IFERROR(NOW()-F16,"-")</f>
        <v>45965.674547569448</v>
      </c>
      <c r="H16" s="171"/>
      <c r="I16" s="169" t="str">
        <f>IFERROR(VLOOKUP(D16,DB!A:F,6,0),"")</f>
        <v/>
      </c>
      <c r="J16" s="102" t="str">
        <f>IFERROR(VLOOKUP(D16,DB!A:G,7,0),"")</f>
        <v/>
      </c>
      <c r="K16" s="172"/>
      <c r="L16" s="173" t="str">
        <f>IFERROR(VLOOKUP(D16,DB!A:I,9,0),"")</f>
        <v/>
      </c>
    </row>
    <row r="17" spans="1:12" ht="31.5" customHeight="1">
      <c r="A17" s="168"/>
      <c r="B17" s="169" t="str">
        <f>IFERROR(VLOOKUP(D17,DB!A:K,11,0),"")</f>
        <v/>
      </c>
      <c r="C17" s="170"/>
      <c r="D17" s="169"/>
      <c r="E17" s="102"/>
      <c r="F17" s="171"/>
      <c r="G17" s="115">
        <f ca="1">IFERROR(NOW()-F17,"-")</f>
        <v>45965.674547569448</v>
      </c>
      <c r="H17" s="171"/>
      <c r="I17" s="169" t="str">
        <f>IFERROR(VLOOKUP(D17,DB!A:F,6,0),"")</f>
        <v/>
      </c>
      <c r="J17" s="102" t="str">
        <f>IFERROR(VLOOKUP(D17,DB!A:G,7,0),"")</f>
        <v/>
      </c>
      <c r="K17" s="172"/>
      <c r="L17" s="173" t="str">
        <f>IFERROR(VLOOKUP(D17,DB!A:I,9,0),"")</f>
        <v/>
      </c>
    </row>
    <row r="18" spans="1:12" ht="31.5" customHeight="1">
      <c r="A18" s="168"/>
      <c r="B18" s="169" t="str">
        <f>IFERROR(VLOOKUP(D18,DB!A:K,11,0),"")</f>
        <v/>
      </c>
      <c r="C18" s="170"/>
      <c r="D18" s="169"/>
      <c r="E18" s="102"/>
      <c r="F18" s="171"/>
      <c r="G18" s="115">
        <f ca="1">IFERROR(NOW()-F18,"-")</f>
        <v>45965.674547569448</v>
      </c>
      <c r="H18" s="171"/>
      <c r="I18" s="169" t="str">
        <f>IFERROR(VLOOKUP(D18,DB!A:F,6,0),"")</f>
        <v/>
      </c>
      <c r="J18" s="102" t="str">
        <f>IFERROR(VLOOKUP(D18,DB!A:G,7,0),"")</f>
        <v/>
      </c>
      <c r="K18" s="172"/>
      <c r="L18" s="173" t="str">
        <f>IFERROR(VLOOKUP(D18,DB!A:I,9,0),"")</f>
        <v/>
      </c>
    </row>
    <row r="19" spans="1:12" ht="31.5" customHeight="1">
      <c r="A19" s="168"/>
      <c r="B19" s="169" t="str">
        <f>IFERROR(VLOOKUP(D19,DB!A:K,11,0),"")</f>
        <v/>
      </c>
      <c r="C19" s="170"/>
      <c r="D19" s="169"/>
      <c r="E19" s="102"/>
      <c r="F19" s="171"/>
      <c r="G19" s="115">
        <f ca="1">IFERROR(NOW()-F19,"-")</f>
        <v>45965.674547569448</v>
      </c>
      <c r="H19" s="171"/>
      <c r="I19" s="169" t="str">
        <f>IFERROR(VLOOKUP(D19,DB!A:F,6,0),"")</f>
        <v/>
      </c>
      <c r="J19" s="102" t="str">
        <f>IFERROR(VLOOKUP(D19,DB!A:G,7,0),"")</f>
        <v/>
      </c>
      <c r="K19" s="172"/>
      <c r="L19" s="173" t="str">
        <f>IFERROR(VLOOKUP(D19,DB!A:I,9,0),"")</f>
        <v/>
      </c>
    </row>
    <row r="20" spans="1:12" ht="31.5" customHeight="1">
      <c r="A20" s="168"/>
      <c r="B20" s="169" t="str">
        <f>IFERROR(VLOOKUP(D20,DB!A:K,11,0),"")</f>
        <v/>
      </c>
      <c r="C20" s="170"/>
      <c r="D20" s="169"/>
      <c r="E20" s="102"/>
      <c r="F20" s="171"/>
      <c r="G20" s="115">
        <f ca="1">IFERROR(NOW()-F20,"-")</f>
        <v>45965.674547569448</v>
      </c>
      <c r="H20" s="171"/>
      <c r="I20" s="169" t="str">
        <f>IFERROR(VLOOKUP(D20,DB!A:F,6,0),"")</f>
        <v/>
      </c>
      <c r="J20" s="102" t="str">
        <f>IFERROR(VLOOKUP(D20,DB!A:G,7,0),"")</f>
        <v/>
      </c>
      <c r="K20" s="172"/>
      <c r="L20" s="173" t="str">
        <f>IFERROR(VLOOKUP(D20,DB!A:I,9,0),"")</f>
        <v/>
      </c>
    </row>
    <row r="21" spans="1:12" ht="31.5" customHeight="1">
      <c r="A21" s="168"/>
      <c r="B21" s="169" t="str">
        <f>IFERROR(VLOOKUP(D21,DB!A:K,11,0),"")</f>
        <v/>
      </c>
      <c r="C21" s="170"/>
      <c r="D21" s="169"/>
      <c r="E21" s="102"/>
      <c r="F21" s="171"/>
      <c r="G21" s="115">
        <f ca="1">IFERROR(NOW()-F21,"-")</f>
        <v>45965.674547569448</v>
      </c>
      <c r="H21" s="171"/>
      <c r="I21" s="169" t="str">
        <f>IFERROR(VLOOKUP(D21,DB!A:F,6,0),"")</f>
        <v/>
      </c>
      <c r="J21" s="102" t="str">
        <f>IFERROR(VLOOKUP(D21,DB!A:G,7,0),"")</f>
        <v/>
      </c>
      <c r="K21" s="172"/>
      <c r="L21" s="173" t="str">
        <f>IFERROR(VLOOKUP(D21,DB!A:I,9,0),"")</f>
        <v/>
      </c>
    </row>
    <row r="22" spans="1:12" ht="31.5" customHeight="1">
      <c r="A22" s="168"/>
      <c r="B22" s="169" t="str">
        <f>IFERROR(VLOOKUP(D22,DB!A:K,11,0),"")</f>
        <v/>
      </c>
      <c r="C22" s="170"/>
      <c r="D22" s="169"/>
      <c r="E22" s="102"/>
      <c r="F22" s="171"/>
      <c r="G22" s="115">
        <f ca="1">IFERROR(NOW()-F22,"-")</f>
        <v>45965.674547569448</v>
      </c>
      <c r="H22" s="171"/>
      <c r="I22" s="169" t="str">
        <f>IFERROR(VLOOKUP(D22,DB!A:F,6,0),"")</f>
        <v/>
      </c>
      <c r="J22" s="102" t="str">
        <f>IFERROR(VLOOKUP(D22,DB!A:G,7,0),"")</f>
        <v/>
      </c>
      <c r="K22" s="172"/>
      <c r="L22" s="173" t="str">
        <f>IFERROR(VLOOKUP(D22,DB!A:I,9,0),"")</f>
        <v/>
      </c>
    </row>
    <row r="23" spans="1:12" ht="31.5" customHeight="1">
      <c r="A23" s="168"/>
      <c r="B23" s="169" t="str">
        <f>IFERROR(VLOOKUP(D23,DB!A:K,11,0),"")</f>
        <v/>
      </c>
      <c r="C23" s="170"/>
      <c r="D23" s="169"/>
      <c r="E23" s="102"/>
      <c r="F23" s="171"/>
      <c r="G23" s="115">
        <f ca="1">IFERROR(NOW()-F23,"-")</f>
        <v>45965.674547569448</v>
      </c>
      <c r="H23" s="171"/>
      <c r="I23" s="169" t="str">
        <f>IFERROR(VLOOKUP(D23,DB!A:F,6,0),"")</f>
        <v/>
      </c>
      <c r="J23" s="102" t="str">
        <f>IFERROR(VLOOKUP(D23,DB!A:G,7,0),"")</f>
        <v/>
      </c>
      <c r="K23" s="172"/>
      <c r="L23" s="173" t="str">
        <f>IFERROR(VLOOKUP(D23,DB!A:I,9,0),"")</f>
        <v/>
      </c>
    </row>
    <row r="24" spans="1:12" ht="31.5" customHeight="1">
      <c r="A24" s="168"/>
      <c r="B24" s="169" t="str">
        <f>IFERROR(VLOOKUP(D24,DB!A:K,11,0),"")</f>
        <v/>
      </c>
      <c r="C24" s="170"/>
      <c r="D24" s="169"/>
      <c r="E24" s="102"/>
      <c r="F24" s="171"/>
      <c r="G24" s="115">
        <f ca="1">IFERROR(NOW()-F24,"-")</f>
        <v>45965.674547569448</v>
      </c>
      <c r="H24" s="171"/>
      <c r="I24" s="169" t="str">
        <f>IFERROR(VLOOKUP(D24,DB!A:F,6,0),"")</f>
        <v/>
      </c>
      <c r="J24" s="102" t="str">
        <f>IFERROR(VLOOKUP(D24,DB!A:G,7,0),"")</f>
        <v/>
      </c>
      <c r="K24" s="172"/>
      <c r="L24" s="173" t="str">
        <f>IFERROR(VLOOKUP(D24,DB!A:I,9,0),"")</f>
        <v/>
      </c>
    </row>
    <row r="25" spans="1:12" ht="31.5" customHeight="1">
      <c r="A25" s="168"/>
      <c r="B25" s="169" t="str">
        <f>IFERROR(VLOOKUP(D25,DB!A:K,11,0),"")</f>
        <v/>
      </c>
      <c r="C25" s="170"/>
      <c r="D25" s="169"/>
      <c r="E25" s="102"/>
      <c r="F25" s="171"/>
      <c r="G25" s="115">
        <f ca="1">IFERROR(NOW()-F25,"-")</f>
        <v>45965.674547569448</v>
      </c>
      <c r="H25" s="171"/>
      <c r="I25" s="169" t="str">
        <f>IFERROR(VLOOKUP(D25,DB!A:F,6,0),"")</f>
        <v/>
      </c>
      <c r="J25" s="102" t="str">
        <f>IFERROR(VLOOKUP(D25,DB!A:G,7,0),"")</f>
        <v/>
      </c>
      <c r="K25" s="172"/>
      <c r="L25" s="173" t="str">
        <f>IFERROR(VLOOKUP(D25,DB!A:I,9,0),"")</f>
        <v/>
      </c>
    </row>
    <row r="26" spans="1:12" ht="31.5" customHeight="1">
      <c r="A26" s="168"/>
      <c r="B26" s="169" t="str">
        <f>IFERROR(VLOOKUP(D26,DB!A:K,11,0),"")</f>
        <v/>
      </c>
      <c r="C26" s="170"/>
      <c r="D26" s="169"/>
      <c r="E26" s="174"/>
      <c r="F26" s="171"/>
      <c r="G26" s="115">
        <f ca="1">IFERROR(NOW()-F26,"-")</f>
        <v>45965.674547569448</v>
      </c>
      <c r="H26" s="171"/>
      <c r="I26" s="169" t="str">
        <f>IFERROR(VLOOKUP(D26,DB!A:F,6,0),"")</f>
        <v/>
      </c>
      <c r="J26" s="102" t="str">
        <f>IFERROR(VLOOKUP(D26,DB!A:G,7,0),"")</f>
        <v/>
      </c>
      <c r="K26" s="172"/>
      <c r="L26" s="173" t="str">
        <f>IFERROR(VLOOKUP(D26,DB!A:I,9,0),"")</f>
        <v/>
      </c>
    </row>
    <row r="27" spans="1:12" ht="31.5" customHeight="1">
      <c r="A27" s="168"/>
      <c r="B27" s="169" t="str">
        <f>IFERROR(VLOOKUP(D27,DB!A:K,11,0),"")</f>
        <v/>
      </c>
      <c r="C27" s="170"/>
      <c r="D27" s="169"/>
      <c r="E27" s="174"/>
      <c r="F27" s="171"/>
      <c r="G27" s="115">
        <f ca="1">IFERROR(NOW()-F27,"-")</f>
        <v>45965.674547569448</v>
      </c>
      <c r="H27" s="171"/>
      <c r="I27" s="169" t="str">
        <f>IFERROR(VLOOKUP(D27,DB!A:F,6,0),"")</f>
        <v/>
      </c>
      <c r="J27" s="102" t="str">
        <f>IFERROR(VLOOKUP(D27,DB!A:G,7,0),"")</f>
        <v/>
      </c>
      <c r="K27" s="172"/>
      <c r="L27" s="173" t="str">
        <f>IFERROR(VLOOKUP(D27,DB!A:I,9,0),"")</f>
        <v/>
      </c>
    </row>
    <row r="28" spans="1:12" ht="31.5" customHeight="1">
      <c r="A28" s="168"/>
      <c r="B28" s="169" t="str">
        <f>IFERROR(VLOOKUP(D28,DB!A:K,11,0),"")</f>
        <v/>
      </c>
      <c r="C28" s="170"/>
      <c r="D28" s="169"/>
      <c r="E28" s="174"/>
      <c r="F28" s="171"/>
      <c r="G28" s="115">
        <f ca="1">IFERROR(NOW()-F28,"-")</f>
        <v>45965.674547569448</v>
      </c>
      <c r="H28" s="171"/>
      <c r="I28" s="169" t="str">
        <f>IFERROR(VLOOKUP(D28,DB!A:F,6,0),"")</f>
        <v/>
      </c>
      <c r="J28" s="102" t="str">
        <f>IFERROR(VLOOKUP(D28,DB!A:G,7,0),"")</f>
        <v/>
      </c>
      <c r="K28" s="172"/>
      <c r="L28" s="173" t="str">
        <f>IFERROR(VLOOKUP(D28,DB!A:I,9,0),"")</f>
        <v/>
      </c>
    </row>
    <row r="29" spans="1:12" ht="31.5" customHeight="1">
      <c r="A29" s="168"/>
      <c r="B29" s="169" t="str">
        <f>IFERROR(VLOOKUP(D29,DB!A:K,11,0),"")</f>
        <v/>
      </c>
      <c r="C29" s="170"/>
      <c r="D29" s="169"/>
      <c r="E29" s="174"/>
      <c r="F29" s="171"/>
      <c r="G29" s="115">
        <f ca="1">IFERROR(NOW()-F29,"-")</f>
        <v>45965.674547569448</v>
      </c>
      <c r="H29" s="171"/>
      <c r="I29" s="169" t="str">
        <f>IFERROR(VLOOKUP(D29,DB!A:F,6,0),"")</f>
        <v/>
      </c>
      <c r="J29" s="102" t="str">
        <f>IFERROR(VLOOKUP(D29,DB!A:G,7,0),"")</f>
        <v/>
      </c>
      <c r="K29" s="172"/>
      <c r="L29" s="173" t="str">
        <f>IFERROR(VLOOKUP(D29,DB!A:I,9,0),"")</f>
        <v/>
      </c>
    </row>
    <row r="30" spans="1:12" ht="31.5" customHeight="1">
      <c r="A30" s="168"/>
      <c r="B30" s="169" t="str">
        <f>IFERROR(VLOOKUP(D30,DB!A:K,11,0),"")</f>
        <v/>
      </c>
      <c r="C30" s="170"/>
      <c r="D30" s="169"/>
      <c r="E30" s="174"/>
      <c r="F30" s="171"/>
      <c r="G30" s="115">
        <f ca="1">IFERROR(NOW()-F30,"-")</f>
        <v>45965.674547569448</v>
      </c>
      <c r="H30" s="171"/>
      <c r="I30" s="169" t="str">
        <f>IFERROR(VLOOKUP(D30,DB!A:F,6,0),"")</f>
        <v/>
      </c>
      <c r="J30" s="102" t="str">
        <f>IFERROR(VLOOKUP(D30,DB!A:G,7,0),"")</f>
        <v/>
      </c>
      <c r="K30" s="172"/>
      <c r="L30" s="173" t="str">
        <f>IFERROR(VLOOKUP(D30,DB!A:I,9,0),"")</f>
        <v/>
      </c>
    </row>
    <row r="31" spans="1:12" ht="31.5" customHeight="1">
      <c r="A31" s="168"/>
      <c r="B31" s="169" t="str">
        <f>IFERROR(VLOOKUP(D31,DB!A:K,11,0),"")</f>
        <v/>
      </c>
      <c r="C31" s="170"/>
      <c r="D31" s="169"/>
      <c r="E31" s="174"/>
      <c r="F31" s="171"/>
      <c r="G31" s="115">
        <f ca="1">IFERROR(NOW()-F31,"-")</f>
        <v>45965.674547569448</v>
      </c>
      <c r="H31" s="171"/>
      <c r="I31" s="169" t="str">
        <f>IFERROR(VLOOKUP(D31,DB!A:F,6,0),"")</f>
        <v/>
      </c>
      <c r="J31" s="102" t="str">
        <f>IFERROR(VLOOKUP(D31,DB!A:G,7,0),"")</f>
        <v/>
      </c>
      <c r="K31" s="172"/>
      <c r="L31" s="173" t="str">
        <f>IFERROR(VLOOKUP(D31,DB!A:I,9,0),"")</f>
        <v/>
      </c>
    </row>
    <row r="32" spans="1:12" ht="31.5" customHeight="1">
      <c r="A32" s="168"/>
      <c r="B32" s="169" t="str">
        <f>IFERROR(VLOOKUP(D32,DB!A:K,11,0),"")</f>
        <v/>
      </c>
      <c r="C32" s="170"/>
      <c r="D32" s="169"/>
      <c r="E32" s="174"/>
      <c r="F32" s="171"/>
      <c r="G32" s="115">
        <f ca="1">IFERROR(NOW()-F32,"-")</f>
        <v>45965.674547569448</v>
      </c>
      <c r="H32" s="171"/>
      <c r="I32" s="169" t="str">
        <f>IFERROR(VLOOKUP(D32,DB!A:F,6,0),"")</f>
        <v/>
      </c>
      <c r="J32" s="102" t="str">
        <f>IFERROR(VLOOKUP(D32,DB!A:G,7,0),"")</f>
        <v/>
      </c>
      <c r="K32" s="172"/>
      <c r="L32" s="173" t="str">
        <f>IFERROR(VLOOKUP(D32,DB!A:I,9,0),"")</f>
        <v/>
      </c>
    </row>
    <row r="33" spans="1:12" ht="31.5" customHeight="1">
      <c r="A33" s="103"/>
      <c r="B33" s="102" t="str">
        <f>IFERROR(VLOOKUP(D33,DB!A:K,11,0),"")</f>
        <v/>
      </c>
      <c r="C33" s="104"/>
      <c r="D33" s="102"/>
      <c r="E33" s="105"/>
      <c r="F33" s="106"/>
      <c r="G33" s="76">
        <f ca="1">IFERROR(NOW()-F33,"-")</f>
        <v>45965.674547569448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45965.674547569448</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45965.674547569448</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45965.674547569448</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45965.674547569448</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45965.674547569448</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45965.674547569448</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45965.674547569448</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45965.674547569448</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45965.674547569448</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45965.674547569448</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45965.674547569448</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45965.674547569448</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45965.674547569448</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45965.674547569448</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45965.674547569448</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45965.674547569448</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45965.674547569448</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45965.674547569448</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45965.674547569448</v>
      </c>
      <c r="H52" s="106"/>
      <c r="I52" s="102" t="str">
        <f>IFERROR(VLOOKUP(D52,DB!A:F,6,0),"")</f>
        <v/>
      </c>
      <c r="J52" s="101" t="str">
        <f>IFERROR(VLOOKUP(D52,DB!A:G,7,0),"")</f>
        <v/>
      </c>
      <c r="K52" s="107"/>
      <c r="L52" s="108" t="str">
        <f>IFERROR(VLOOKUP(D52,DB!A:I,9,0),"")</f>
        <v/>
      </c>
    </row>
  </sheetData>
  <dataValidations count="2">
    <dataValidation allowBlank="1" showInputMessage="1" showErrorMessage="1" sqref="E1" xr:uid="{380493DB-286A-4683-AF55-C78F04945A49}"/>
    <dataValidation type="list" allowBlank="1" showInputMessage="1" showErrorMessage="1" sqref="E2:E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2025-11-04T13:12:24Z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